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NDEX" sheetId="1" r:id="rId1"/>
    <sheet name="Energy Demand" sheetId="2" r:id="rId2"/>
    <sheet name="Electricity Demand" sheetId="3" r:id="rId3"/>
    <sheet name="Carbon Dioxide Emissions" sheetId="4" r:id="rId4"/>
    <sheet name="Plan B Efficiency 2020" sheetId="5" r:id="rId5"/>
    <sheet name="Plan B Efficiency 2020 (g)" sheetId="6" r:id="rId6"/>
    <sheet name="Table 5-1" sheetId="7" r:id="rId7"/>
    <sheet name="2020 Energy Goals" sheetId="8" r:id="rId8"/>
    <sheet name="2020 Energy Goals (detailed)" sheetId="9" r:id="rId9"/>
    <sheet name="Table 5-2" sheetId="10" r:id="rId10"/>
    <sheet name="World Energy Growth Rates" sheetId="11" r:id="rId11"/>
    <sheet name="Capacity Factors" sheetId="12" r:id="rId12"/>
  </sheets>
  <externalReferences>
    <externalReference r:id="rId15"/>
    <externalReference r:id="rId16"/>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'Energy Demand'!$A$1:$J$31</definedName>
    <definedName name="S">#REF!</definedName>
    <definedName name="T">#REF!</definedName>
  </definedNames>
  <calcPr fullCalcOnLoad="1"/>
</workbook>
</file>

<file path=xl/sharedStrings.xml><?xml version="1.0" encoding="utf-8"?>
<sst xmlns="http://schemas.openxmlformats.org/spreadsheetml/2006/main" count="257" uniqueCount="155">
  <si>
    <t>Plan B 4.0 - Supporting Data for Chapters 4 and 5 - Overview</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</si>
  <si>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</si>
  <si>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</si>
  <si>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</si>
  <si>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</si>
  <si>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</si>
  <si>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r>
      <t xml:space="preserve">Transportation Fuel Consumption </t>
    </r>
    <r>
      <rPr>
        <u val="single"/>
        <vertAlign val="superscript"/>
        <sz val="10"/>
        <rFont val="Arial"/>
        <family val="2"/>
      </rPr>
      <t>(2)</t>
    </r>
  </si>
  <si>
    <r>
      <t xml:space="preserve">Notes: </t>
    </r>
    <r>
      <rPr>
        <vertAlign val="superscript"/>
        <sz val="10"/>
        <rFont val="Arial"/>
        <family val="2"/>
      </rPr>
      <t>(1)</t>
    </r>
    <r>
      <rPr>
        <sz val="10"/>
        <rFont val="Arial"/>
        <family val="2"/>
      </rPr>
      <t xml:space="preserve"> Columns may not add to totals due to rounding; </t>
    </r>
    <r>
      <rPr>
        <vertAlign val="superscript"/>
        <sz val="10"/>
        <rFont val="Arial"/>
        <family val="2"/>
      </rPr>
      <t>(2)</t>
    </r>
    <r>
      <rPr>
        <sz val="10"/>
        <rFont val="Arial"/>
        <family val="2"/>
      </rPr>
      <t xml:space="preserve"> Transportation energy consumption in 2020 is lower than in 2008 because, due to efficiency gains, an electrified transport system requires far less energy than a fossil-fuel-based one. 1 petajoule is equal to 1 billion megajoules.</t>
    </r>
  </si>
  <si>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</si>
  <si>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</si>
  <si>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</si>
  <si>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</si>
  <si>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</si>
  <si>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</si>
  <si>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</si>
  <si>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</si>
  <si>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</si>
  <si>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r>
      <t xml:space="preserve">Source: Compiled by Earth Policy Institute with wind power from Global Wind Energy Council, </t>
    </r>
    <r>
      <rPr>
        <i/>
        <sz val="10"/>
        <rFont val="Arial"/>
        <family val="2"/>
      </rPr>
      <t>Global Wind 2008 Report</t>
    </r>
    <r>
      <rPr>
        <sz val="10"/>
        <rFont val="Arial"/>
        <family val="2"/>
      </rPr>
      <t xml:space="preserve"> (Brussels: 2009); solar photovoltaics from European Photovoltaic Industry Association, </t>
    </r>
    <r>
      <rPr>
        <i/>
        <sz val="10"/>
        <rFont val="Arial"/>
        <family val="2"/>
      </rPr>
      <t>Global Market Outlook for Photovoltaics Until 2013</t>
    </r>
    <r>
      <rPr>
        <sz val="10"/>
        <rFont val="Arial"/>
        <family val="2"/>
      </rPr>
      <t xml:space="preserve"> (Brussels: April 2009), pp. 3-4; geothermal power from Ruggero Bertani, "World Geothermal Generation in 2007," </t>
    </r>
    <r>
      <rPr>
        <i/>
        <sz val="10"/>
        <rFont val="Arial"/>
        <family val="2"/>
      </rPr>
      <t>GHC Bulletin</t>
    </r>
    <r>
      <rPr>
        <sz val="10"/>
        <rFont val="Arial"/>
        <family val="2"/>
      </rPr>
      <t xml:space="preserve">, September 2007; Kara Slack, </t>
    </r>
    <r>
      <rPr>
        <i/>
        <sz val="10"/>
        <rFont val="Arial"/>
        <family val="2"/>
      </rPr>
      <t>Update on US Geothermal Power Production and Development</t>
    </r>
    <r>
      <rPr>
        <sz val="10"/>
        <rFont val="Arial"/>
        <family val="2"/>
      </rPr>
      <t xml:space="preserve"> (Washington, DC: Geothermal Energy Association, 16 January 2008); Emerging Energy Research, </t>
    </r>
    <r>
      <rPr>
        <i/>
        <sz val="10"/>
        <rFont val="Arial"/>
        <family val="2"/>
      </rPr>
      <t>Global Geothermal Markets and Strategies 2009–2020</t>
    </r>
    <r>
      <rPr>
        <sz val="10"/>
        <rFont val="Arial"/>
        <family val="2"/>
      </rPr>
      <t xml:space="preserve"> (Cambridge, MA: May 2009); geothermal heat from International Geothermal Association, "Direct Uses," at www.iga.1it.pl/246,direct_uses.html, viewed 7 August 2009; Renewable Energy Policy Network for the 21st Century (REN21), </t>
    </r>
    <r>
      <rPr>
        <i/>
        <sz val="10"/>
        <rFont val="Arial"/>
        <family val="2"/>
      </rPr>
      <t xml:space="preserve">Renewables Global Status Report </t>
    </r>
    <r>
      <rPr>
        <sz val="10"/>
        <rFont val="Arial"/>
        <family val="2"/>
      </rPr>
      <t xml:space="preserve">(Paris and Washington, DC: REN21 Secretariat and </t>
    </r>
  </si>
  <si>
    <r>
      <t xml:space="preserve">Worldwatch Institute, various years); hydroelectric, oil, natural gas, nuclear, and coal from BP, </t>
    </r>
    <r>
      <rPr>
        <i/>
        <sz val="10"/>
        <rFont val="Arial"/>
        <family val="2"/>
      </rPr>
      <t xml:space="preserve">Statistical Review of World Energy June 2009 </t>
    </r>
    <r>
      <rPr>
        <sz val="10"/>
        <rFont val="Arial"/>
        <family val="2"/>
      </rPr>
      <t xml:space="preserve">(London: 2009); biodiesel from F.O. Licht, </t>
    </r>
    <r>
      <rPr>
        <i/>
        <sz val="10"/>
        <rFont val="Arial"/>
        <family val="2"/>
      </rPr>
      <t>World Ethanol and Biofuels Report</t>
    </r>
    <r>
      <rPr>
        <sz val="10"/>
        <rFont val="Arial"/>
        <family val="2"/>
      </rPr>
      <t xml:space="preserve">, vol. 7, no. 2 (23 September 2008), p. 29; F.O. Licht, </t>
    </r>
    <r>
      <rPr>
        <i/>
        <sz val="10"/>
        <rFont val="Arial"/>
        <family val="2"/>
      </rPr>
      <t>World Ethanol and Biofuels Report</t>
    </r>
    <r>
      <rPr>
        <sz val="10"/>
        <rFont val="Arial"/>
        <family val="2"/>
      </rPr>
      <t xml:space="preserve">, vol. 7, no. 14, (26 March 2009), p. 288; fuel ethanol from F.O. Licht, </t>
    </r>
    <r>
      <rPr>
        <i/>
        <sz val="10"/>
        <rFont val="Arial"/>
        <family val="2"/>
      </rPr>
      <t>World Ethanol and Biofuels Report</t>
    </r>
    <r>
      <rPr>
        <sz val="10"/>
        <rFont val="Arial"/>
        <family val="2"/>
      </rPr>
      <t>, vol. 7, no. 18 (26 May 2009), p. 365.</t>
    </r>
  </si>
  <si>
    <t>Table 5-1. World Power and Energy from Renewables in 2008 and Plan B Goals for 2020</t>
  </si>
  <si>
    <t xml:space="preserve">World Energy Consumption in 2008 and Plan B Goals for 2020 (condensed) </t>
  </si>
  <si>
    <t xml:space="preserve">World Energy Consumption in 2008 and Plan B Goals for 2020 (detailed) </t>
  </si>
  <si>
    <t>Table 5-2. U.S. Electricity Generating Capacity in 2008 and Plan B Goals for 2020</t>
  </si>
  <si>
    <t>Average Capacity Factors for Selected Electric Power Sources in the United States</t>
  </si>
  <si>
    <t>World Energy Growth Rates by Source, 2000-2008</t>
  </si>
  <si>
    <t>Source</t>
  </si>
  <si>
    <t>Installed Capacity 2020</t>
  </si>
  <si>
    <t>Electricity and Heat Generation 2008</t>
  </si>
  <si>
    <t>Electricity and Heat Generation 2020</t>
  </si>
  <si>
    <t>Electricity Generating Capacity</t>
  </si>
  <si>
    <t>Electrical Gigawatts</t>
  </si>
  <si>
    <t>Petajoules</t>
  </si>
  <si>
    <t>Wind</t>
  </si>
  <si>
    <t>Solar Thermal Power Plants</t>
  </si>
  <si>
    <t>Biomass</t>
  </si>
  <si>
    <t>Hydropower</t>
  </si>
  <si>
    <t>Total</t>
  </si>
  <si>
    <t>Thermal Energy Capacity</t>
  </si>
  <si>
    <t>Thermal Gigawatts</t>
  </si>
  <si>
    <t>Solar Rooftop Water and Space Heaters</t>
  </si>
  <si>
    <t>Geothermal</t>
  </si>
  <si>
    <r>
      <t xml:space="preserve">Installed Capacity 2008 </t>
    </r>
    <r>
      <rPr>
        <vertAlign val="superscript"/>
        <sz val="10"/>
        <rFont val="Arial"/>
        <family val="2"/>
      </rPr>
      <t>(1)</t>
    </r>
  </si>
  <si>
    <r>
      <t xml:space="preserve">Rooftop Solar Electric Systems </t>
    </r>
    <r>
      <rPr>
        <vertAlign val="superscript"/>
        <sz val="10"/>
        <rFont val="Arial"/>
        <family val="2"/>
      </rPr>
      <t>(2)</t>
    </r>
  </si>
  <si>
    <r>
      <t xml:space="preserve">Solar Electric Power Plants </t>
    </r>
    <r>
      <rPr>
        <vertAlign val="superscript"/>
        <sz val="10"/>
        <rFont val="Arial"/>
        <family val="2"/>
      </rPr>
      <t>(2)</t>
    </r>
  </si>
  <si>
    <r>
      <t xml:space="preserve">Notes: </t>
    </r>
    <r>
      <rPr>
        <vertAlign val="superscript"/>
        <sz val="10"/>
        <rFont val="Arial"/>
        <family val="2"/>
      </rPr>
      <t>(1)</t>
    </r>
    <r>
      <rPr>
        <sz val="10"/>
        <rFont val="Arial"/>
        <family val="0"/>
      </rPr>
      <t xml:space="preserve"> Columns may not add to totals due to rounding; </t>
    </r>
    <r>
      <rPr>
        <vertAlign val="superscript"/>
        <sz val="10"/>
        <rFont val="Arial"/>
        <family val="2"/>
      </rPr>
      <t>(2)</t>
    </r>
    <r>
      <rPr>
        <sz val="10"/>
        <rFont val="Arial"/>
        <family val="0"/>
      </rPr>
      <t xml:space="preserve"> Total PV installed capacity in 2008 estimated at 14.73 GW with the vast majority in rooftop installations.</t>
    </r>
  </si>
  <si>
    <r>
      <t xml:space="preserve">Source: Compiled by Earth Policy Institute, with wind electricity from Global Wind Energy Council, </t>
    </r>
    <r>
      <rPr>
        <i/>
        <sz val="10"/>
        <rFont val="Arial"/>
        <family val="2"/>
      </rPr>
      <t>Global Wind 2008 Report</t>
    </r>
    <r>
      <rPr>
        <sz val="10"/>
        <rFont val="Arial"/>
        <family val="2"/>
      </rPr>
      <t xml:space="preserve"> (Brussels: 2009), p. 10; rooftop solar electric systems and solar electric power plants calculated by Earth Policy Institute using European Photovoltaic Industry Association (EPIA), </t>
    </r>
    <r>
      <rPr>
        <i/>
        <sz val="10"/>
        <rFont val="Arial"/>
        <family val="2"/>
      </rPr>
      <t>Global Market Outlook for Photovoltaics Until 2013</t>
    </r>
    <r>
      <rPr>
        <sz val="10"/>
        <rFont val="Arial"/>
        <family val="2"/>
      </rPr>
      <t xml:space="preserve"> (Brussels: April 2009), pp. 3–4, and Ines Rutschmann, “A Country of Megawatt Parks,” </t>
    </r>
    <r>
      <rPr>
        <i/>
        <sz val="10"/>
        <rFont val="Arial"/>
        <family val="2"/>
      </rPr>
      <t>PHOTON International</t>
    </r>
    <r>
      <rPr>
        <sz val="10"/>
        <rFont val="Arial"/>
        <family val="2"/>
      </rPr>
      <t xml:space="preserve"> (September 2008), pp. 32–39;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SolarPACES, and European Solar Thermal Electricity Association, May 2009), p. 7; geothermal electricity from Emerging Energy Research, </t>
    </r>
    <r>
      <rPr>
        <i/>
        <sz val="10"/>
        <rFont val="Arial"/>
        <family val="2"/>
      </rPr>
      <t>Global Geothermal Markets and Strategies 2009–2020</t>
    </r>
    <r>
      <rPr>
        <sz val="10"/>
        <rFont val="Arial"/>
        <family val="2"/>
      </rPr>
      <t xml:space="preserve"> (Cambridge, MA: May 2009); biomass electricity and heat and hydropower, including tidal and wave power, </t>
    </r>
  </si>
  <si>
    <r>
      <t xml:space="preserve">from Renewable Energy Policy Network for the 21st Century, </t>
    </r>
    <r>
      <rPr>
        <i/>
        <sz val="10"/>
        <rFont val="Arial"/>
        <family val="2"/>
      </rPr>
      <t>Renewables Global Status Report: 2009 Update</t>
    </r>
    <r>
      <rPr>
        <sz val="10"/>
        <rFont val="Arial"/>
        <family val="2"/>
      </rPr>
      <t xml:space="preserve"> (Paris and Washington, DC: REN21 Secretariat and Worldwatch Institute, 2009), p. 23; rooftop solar water and space heaters from  Werner Weiss, Irene Bergmann, and Roman Stelzer, </t>
    </r>
    <r>
      <rPr>
        <i/>
        <sz val="10"/>
        <rFont val="Arial"/>
        <family val="2"/>
      </rPr>
      <t>Solar Heat Worldwide: Markets and Contribution to the Energy Supply 2007</t>
    </r>
    <r>
      <rPr>
        <sz val="10"/>
        <rFont val="Arial"/>
        <family val="2"/>
      </rPr>
      <t xml:space="preserve"> (Gleisdorf, Austria: International Energy Agency, Solar Heating &amp; Cooling Programme, May 2009), p. 21; geothermal heat from Jefferson Tester et al., </t>
    </r>
    <r>
      <rPr>
        <i/>
        <sz val="10"/>
        <rFont val="Arial"/>
        <family val="2"/>
      </rPr>
      <t>The Future of Geothermal Energy: Impact of Enhanced Geothermal Systems (EGS) on the United States in the 21st Century</t>
    </r>
    <r>
      <rPr>
        <sz val="10"/>
        <rFont val="Arial"/>
        <family val="2"/>
      </rPr>
      <t xml:space="preserve"> (Cambridge, MA: Massachusetts Institute of Technology, 2006), p. 9;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2"/>
      </rPr>
      <t xml:space="preserve"> (Golden, CO: August 2006), p. 201.</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</si>
  <si>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</si>
  <si>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</si>
  <si>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</si>
  <si>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</si>
  <si>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</si>
  <si>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</si>
  <si>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</si>
  <si>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</si>
  <si>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t>Goal for 2020</t>
  </si>
  <si>
    <t xml:space="preserve">Electricity and Heat Generation from Fossil Fuels and Nuclear </t>
  </si>
  <si>
    <t>Coal</t>
  </si>
  <si>
    <t>Oil</t>
  </si>
  <si>
    <t>Gas</t>
  </si>
  <si>
    <t>Nuclear</t>
  </si>
  <si>
    <t>Heat</t>
  </si>
  <si>
    <t>Electricity Generation from Renewables</t>
  </si>
  <si>
    <t>Rooftop Solar Electric Systems</t>
  </si>
  <si>
    <t>Solar Electric Power Plants</t>
  </si>
  <si>
    <t xml:space="preserve">Thermal Energy Capture from Renewable Sources </t>
  </si>
  <si>
    <t>Fuel Ethanol</t>
  </si>
  <si>
    <t>Biodiesel</t>
  </si>
  <si>
    <t>Total Energy Consumption</t>
  </si>
  <si>
    <t>Installed Capacity 2008</t>
  </si>
  <si>
    <t>Electricity  Generation 2008</t>
  </si>
  <si>
    <t>Electricity  Generation 2020</t>
  </si>
  <si>
    <t>Fossil Fuels and Nuclear</t>
  </si>
  <si>
    <t>Natural Gas</t>
  </si>
  <si>
    <t>Renewables</t>
  </si>
  <si>
    <t>Note: Columns may not add to totals due to rounding.</t>
  </si>
  <si>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</si>
  <si>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</si>
  <si>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</si>
  <si>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</si>
  <si>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</si>
  <si>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t>Energy Source</t>
  </si>
  <si>
    <t>Average Annual Growth Rate</t>
  </si>
  <si>
    <t>Compound Annual Growth Rate</t>
  </si>
  <si>
    <t>Wind Power</t>
  </si>
  <si>
    <t>Geothermal Power *</t>
  </si>
  <si>
    <t>Geothermal Heat</t>
  </si>
  <si>
    <t>Hydroelectric</t>
  </si>
  <si>
    <t>Nuclear Power</t>
  </si>
  <si>
    <t>* Note: Due to lack of 2008 data, growth rates for geothermal power are for 2000-2009.</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</si>
  <si>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</si>
  <si>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</si>
  <si>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</si>
  <si>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</si>
  <si>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</si>
  <si>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</si>
  <si>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</si>
  <si>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</si>
  <si>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</si>
  <si>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</si>
  <si>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</si>
  <si>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</si>
  <si>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</si>
  <si>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</si>
  <si>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</si>
  <si>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</si>
  <si>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</si>
  <si>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</si>
  <si>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</si>
  <si>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</si>
  <si>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</si>
  <si>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</si>
  <si>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t>World Carbon Dioxide Emissions from Fossil Fuel Combustion in 2006, with IEA Projection for 2008 and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</si>
  <si>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</si>
  <si>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</si>
  <si>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</si>
  <si>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</si>
  <si>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</si>
  <si>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</si>
  <si>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</si>
  <si>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</si>
  <si>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</si>
  <si>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</si>
  <si>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</si>
  <si>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</si>
  <si>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www.earthpolicy.org.</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</si>
  <si>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</si>
  <si>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</si>
  <si>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</si>
  <si>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0"/>
      </rPr>
      <t xml:space="preserve"> Emissions, 2008</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</si>
  <si>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</si>
  <si>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</si>
  <si>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Source: Calculated by Earth Policy Institute from International Energy Agency (IEA), </t>
    </r>
    <r>
      <rPr>
        <i/>
        <sz val="10"/>
        <rFont val="Arial"/>
        <family val="2"/>
      </rPr>
      <t>World Energy Outlook 2008</t>
    </r>
    <r>
      <rPr>
        <sz val="10"/>
        <rFont val="Arial"/>
        <family val="2"/>
      </rPr>
      <t xml:space="preserve"> (Paris: 2008), p. 507.</t>
    </r>
  </si>
  <si>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</si>
  <si>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</si>
  <si>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</si>
  <si>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Notes: </t>
    </r>
    <r>
      <rPr>
        <sz val="10"/>
        <rFont val="Arial"/>
        <family val="0"/>
      </rPr>
      <t xml:space="preserve">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t>
    </r>
  </si>
  <si>
    <t>Energy Savings from Plan B Efficiency Improvements, 2020</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</si>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</sst>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s>
  <fonts count="3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name val="Courier"/>
      <family val="0"/>
    </font>
    <font>
      <vertAlign val="superscript"/>
      <sz val="10"/>
      <name val="Arial"/>
      <family val="2"/>
    </font>
    <font>
      <u val="single"/>
      <sz val="10"/>
      <name val="Arial"/>
      <family val="0"/>
    </font>
    <font>
      <i/>
      <sz val="10"/>
      <name val="Arial"/>
      <family val="2"/>
    </font>
    <font>
      <u val="single"/>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0"/>
      <name val="Arial"/>
      <family val="2"/>
    </font>
    <font>
      <b/>
      <i/>
      <sz val="10"/>
      <name val="Arial"/>
      <family val="2"/>
    </font>
    <font>
      <i/>
      <sz val="12"/>
      <name val="Times New Roman"/>
      <family val="1"/>
    </font>
    <font>
      <i/>
      <vertAlign val="subscript"/>
      <sz val="10"/>
      <name val="Arial"/>
      <family val="2"/>
    </font>
    <font>
      <sz val="15"/>
      <name val="Arial"/>
      <family val="2"/>
    </font>
    <font>
      <sz val="10.75"/>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23" fillId="0" borderId="0">
      <alignment/>
      <protection/>
    </xf>
    <xf numFmtId="0" fontId="0" fillId="0" borderId="0">
      <alignment/>
      <protection/>
    </xf>
    <xf numFmtId="0" fontId="0" fillId="0" borderId="0">
      <alignment/>
      <protection/>
    </xf>
    <xf numFmtId="0" fontId="5"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53" applyAlignment="1">
      <alignment/>
    </xf>
    <xf numFmtId="0" fontId="3" fillId="0" borderId="0" xfId="53" applyAlignment="1">
      <alignment horizontal="left"/>
    </xf>
    <xf numFmtId="0" fontId="3" fillId="0" borderId="0" xfId="53" applyAlignment="1">
      <alignment/>
    </xf>
    <xf numFmtId="0" fontId="3" fillId="0" borderId="0" xfId="53" applyBorder="1" applyAlignment="1" applyProtection="1">
      <alignment horizontal="left"/>
      <protection/>
    </xf>
    <xf numFmtId="0" fontId="2" fillId="0" borderId="0" xfId="0" applyFont="1"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2"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7"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3" fontId="2" fillId="0" borderId="0" xfId="0" applyNumberFormat="1" applyFont="1" applyBorder="1" applyAlignment="1">
      <alignment/>
    </xf>
    <xf numFmtId="0" fontId="0" fillId="0" borderId="10" xfId="0" applyBorder="1" applyAlignment="1">
      <alignment/>
    </xf>
    <xf numFmtId="3" fontId="0" fillId="0" borderId="10" xfId="0" applyNumberFormat="1" applyBorder="1" applyAlignment="1">
      <alignment/>
    </xf>
    <xf numFmtId="1" fontId="0" fillId="0" borderId="10"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3" fontId="7" fillId="0" borderId="0" xfId="0" applyNumberFormat="1" applyFont="1" applyAlignment="1">
      <alignment/>
    </xf>
    <xf numFmtId="0" fontId="0" fillId="0" borderId="10" xfId="0" applyFont="1" applyBorder="1" applyAlignment="1">
      <alignment horizontal="left"/>
    </xf>
    <xf numFmtId="3" fontId="0" fillId="0" borderId="10" xfId="0" applyNumberFormat="1" applyFont="1" applyBorder="1" applyAlignment="1">
      <alignment/>
    </xf>
    <xf numFmtId="164" fontId="2" fillId="0" borderId="0" xfId="0" applyNumberFormat="1" applyFont="1" applyBorder="1" applyAlignment="1">
      <alignment/>
    </xf>
    <xf numFmtId="0" fontId="0" fillId="0" borderId="0" xfId="0" applyFont="1" applyFill="1" applyAlignment="1">
      <alignment vertical="top" wrapText="1"/>
    </xf>
    <xf numFmtId="0" fontId="0" fillId="0" borderId="0" xfId="0" applyAlignment="1">
      <alignment vertical="top" wrapText="1"/>
    </xf>
    <xf numFmtId="0" fontId="0" fillId="0" borderId="10" xfId="0" applyBorder="1" applyAlignment="1">
      <alignment horizontal="right"/>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7" fillId="0" borderId="0" xfId="0" applyFont="1" applyBorder="1" applyAlignment="1">
      <alignment/>
    </xf>
    <xf numFmtId="4" fontId="0" fillId="0" borderId="0" xfId="0" applyNumberFormat="1" applyAlignment="1">
      <alignment/>
    </xf>
    <xf numFmtId="0" fontId="0" fillId="0" borderId="0" xfId="0" applyNumberFormat="1" applyAlignment="1">
      <alignment horizontal="left" indent="2"/>
    </xf>
    <xf numFmtId="3" fontId="0" fillId="0" borderId="10"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3" fontId="0" fillId="0" borderId="0" xfId="0" applyNumberFormat="1" applyFont="1" applyBorder="1" applyAlignment="1">
      <alignment/>
    </xf>
    <xf numFmtId="0" fontId="0" fillId="0" borderId="0" xfId="0" applyFont="1" applyFill="1" applyBorder="1" applyAlignment="1">
      <alignment/>
    </xf>
    <xf numFmtId="3" fontId="0" fillId="0" borderId="10" xfId="0" applyNumberFormat="1" applyFill="1" applyBorder="1" applyAlignment="1">
      <alignment/>
    </xf>
    <xf numFmtId="0" fontId="0" fillId="0" borderId="0" xfId="0" applyFont="1" applyFill="1" applyBorder="1" applyAlignment="1">
      <alignment horizontal="left" indent="2"/>
    </xf>
    <xf numFmtId="166" fontId="0" fillId="0" borderId="0" xfId="0" applyNumberFormat="1" applyAlignment="1">
      <alignment/>
    </xf>
    <xf numFmtId="0" fontId="0" fillId="0" borderId="10" xfId="0" applyFont="1" applyFill="1" applyBorder="1" applyAlignment="1">
      <alignment horizontal="left" indent="2"/>
    </xf>
    <xf numFmtId="0" fontId="0" fillId="0" borderId="10" xfId="0" applyFont="1" applyFill="1" applyBorder="1" applyAlignment="1">
      <alignment/>
    </xf>
    <xf numFmtId="0" fontId="0" fillId="0" borderId="10" xfId="0" applyFont="1" applyBorder="1" applyAlignment="1">
      <alignment/>
    </xf>
    <xf numFmtId="166" fontId="2" fillId="0" borderId="0" xfId="0" applyNumberFormat="1" applyFont="1" applyAlignment="1">
      <alignment horizontal="left"/>
    </xf>
    <xf numFmtId="0" fontId="0" fillId="0" borderId="0" xfId="0" applyAlignment="1">
      <alignment horizontal="left" indent="2"/>
    </xf>
    <xf numFmtId="1" fontId="0" fillId="0" borderId="0" xfId="0" applyNumberFormat="1" applyAlignment="1">
      <alignment/>
    </xf>
    <xf numFmtId="3" fontId="0" fillId="0" borderId="0" xfId="0" applyNumberFormat="1" applyFill="1" applyBorder="1" applyAlignment="1">
      <alignment/>
    </xf>
    <xf numFmtId="3" fontId="7" fillId="0" borderId="0" xfId="0" applyNumberFormat="1" applyFont="1" applyFill="1" applyBorder="1" applyAlignment="1">
      <alignment/>
    </xf>
    <xf numFmtId="0" fontId="0" fillId="0" borderId="0" xfId="0" applyFill="1" applyAlignment="1">
      <alignment/>
    </xf>
    <xf numFmtId="1" fontId="7" fillId="0" borderId="0" xfId="0" applyNumberFormat="1" applyFont="1" applyAlignment="1">
      <alignment/>
    </xf>
    <xf numFmtId="0" fontId="0" fillId="0" borderId="10" xfId="0" applyBorder="1" applyAlignment="1">
      <alignment horizontal="left" indent="2"/>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8"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5" fontId="0" fillId="0" borderId="0" xfId="0" applyNumberFormat="1" applyBorder="1" applyAlignment="1">
      <alignment horizontal="right"/>
    </xf>
    <xf numFmtId="0" fontId="2" fillId="0" borderId="0" xfId="63" applyFont="1" applyBorder="1" applyAlignment="1" applyProtection="1">
      <alignment horizontal="left"/>
      <protection/>
    </xf>
    <xf numFmtId="0" fontId="2" fillId="0" borderId="0" xfId="63" applyFont="1" applyBorder="1">
      <alignment/>
      <protection/>
    </xf>
    <xf numFmtId="0" fontId="0" fillId="0" borderId="0" xfId="63" applyFont="1" applyBorder="1">
      <alignment/>
      <protection/>
    </xf>
    <xf numFmtId="0" fontId="0" fillId="0" borderId="10" xfId="63" applyFont="1" applyBorder="1" applyAlignment="1">
      <alignment horizontal="left"/>
      <protection/>
    </xf>
    <xf numFmtId="0" fontId="0" fillId="0" borderId="10" xfId="63" applyFont="1" applyBorder="1" applyAlignment="1" applyProtection="1">
      <alignment horizontal="right"/>
      <protection/>
    </xf>
    <xf numFmtId="0" fontId="0" fillId="0" borderId="10" xfId="63" applyFont="1" applyBorder="1" applyAlignment="1">
      <alignment horizontal="right"/>
      <protection/>
    </xf>
    <xf numFmtId="0" fontId="0" fillId="0" borderId="0" xfId="63" applyFont="1" applyBorder="1" applyAlignment="1" applyProtection="1">
      <alignment horizontal="right"/>
      <protection/>
    </xf>
    <xf numFmtId="0" fontId="0" fillId="0" borderId="0" xfId="63" applyFont="1" applyBorder="1" applyAlignment="1">
      <alignment horizontal="right"/>
      <protection/>
    </xf>
    <xf numFmtId="165" fontId="0" fillId="0" borderId="0" xfId="63" applyNumberFormat="1" applyFont="1" applyFill="1" applyBorder="1" applyAlignment="1">
      <alignment horizontal="right"/>
      <protection/>
    </xf>
    <xf numFmtId="165" fontId="0" fillId="0" borderId="0" xfId="63" applyNumberFormat="1" applyFont="1" applyBorder="1" applyAlignment="1">
      <alignment horizontal="right"/>
      <protection/>
    </xf>
    <xf numFmtId="0" fontId="0" fillId="0" borderId="0" xfId="63" applyFont="1" applyBorder="1" applyProtection="1">
      <alignment/>
      <protection/>
    </xf>
    <xf numFmtId="167" fontId="0" fillId="0" borderId="0" xfId="63" applyNumberFormat="1" applyFont="1" applyBorder="1">
      <alignment/>
      <protection/>
    </xf>
    <xf numFmtId="165" fontId="0" fillId="0" borderId="10" xfId="0" applyNumberFormat="1" applyBorder="1" applyAlignment="1">
      <alignment/>
    </xf>
    <xf numFmtId="165" fontId="0" fillId="0" borderId="0" xfId="0" applyNumberFormat="1" applyBorder="1" applyAlignment="1">
      <alignment/>
    </xf>
    <xf numFmtId="0" fontId="0" fillId="0" borderId="0" xfId="63" applyNumberFormat="1" applyFont="1" applyBorder="1" applyAlignment="1" applyProtection="1">
      <alignment vertical="top" wrapText="1"/>
      <protection/>
    </xf>
    <xf numFmtId="0" fontId="0" fillId="0" borderId="0" xfId="63" applyNumberFormat="1" applyFont="1" applyBorder="1" applyAlignment="1" applyProtection="1">
      <alignment vertical="justify" wrapText="1"/>
      <protection/>
    </xf>
    <xf numFmtId="0" fontId="0" fillId="0" borderId="0" xfId="63" applyNumberFormat="1" applyFont="1" applyFill="1" applyBorder="1" applyAlignment="1" applyProtection="1">
      <alignment vertical="justify" wrapText="1"/>
      <protection/>
    </xf>
    <xf numFmtId="0" fontId="0" fillId="0" borderId="0" xfId="0" applyFont="1" applyAlignment="1">
      <alignment/>
    </xf>
    <xf numFmtId="0" fontId="0" fillId="0" borderId="10" xfId="0" applyBorder="1" applyAlignment="1">
      <alignment horizontal="left"/>
    </xf>
    <xf numFmtId="0" fontId="0" fillId="0" borderId="10" xfId="0" applyBorder="1" applyAlignment="1">
      <alignment horizontal="right" wrapText="1"/>
    </xf>
    <xf numFmtId="165" fontId="0" fillId="0" borderId="0" xfId="0" applyNumberFormat="1" applyFont="1" applyBorder="1" applyAlignment="1">
      <alignment/>
    </xf>
    <xf numFmtId="0" fontId="8" fillId="0" borderId="0" xfId="0" applyFont="1" applyFill="1" applyBorder="1" applyAlignment="1">
      <alignment horizontal="left" indent="2"/>
    </xf>
    <xf numFmtId="165" fontId="8" fillId="0" borderId="0" xfId="0" applyNumberFormat="1" applyFont="1"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8" fillId="0" borderId="0" xfId="0" applyFont="1" applyFill="1" applyAlignment="1">
      <alignment/>
    </xf>
    <xf numFmtId="165" fontId="0" fillId="0" borderId="10" xfId="0" applyNumberFormat="1" applyFont="1" applyBorder="1" applyAlignment="1">
      <alignment/>
    </xf>
    <xf numFmtId="3" fontId="0" fillId="0" borderId="10" xfId="0" applyNumberFormat="1" applyFill="1" applyBorder="1" applyAlignment="1">
      <alignment horizontal="right"/>
    </xf>
    <xf numFmtId="0" fontId="0" fillId="0" borderId="0" xfId="0" applyFont="1" applyFill="1" applyBorder="1" applyAlignment="1">
      <alignment horizontal="left" vertical="top" wrapText="1"/>
    </xf>
    <xf numFmtId="0" fontId="0" fillId="0" borderId="0" xfId="0" applyFont="1" applyBorder="1" applyAlignment="1">
      <alignment vertical="top" wrapText="1"/>
    </xf>
    <xf numFmtId="0" fontId="3" fillId="0" borderId="0" xfId="53" applyBorder="1" applyAlignment="1">
      <alignment/>
    </xf>
    <xf numFmtId="0" fontId="0" fillId="0" borderId="0" xfId="0" applyBorder="1" applyAlignment="1">
      <alignment horizontal="right" wrapText="1"/>
    </xf>
    <xf numFmtId="0" fontId="0" fillId="0" borderId="0" xfId="0" applyBorder="1" applyAlignment="1">
      <alignment vertical="top" wrapText="1"/>
    </xf>
    <xf numFmtId="0" fontId="0" fillId="0" borderId="0" xfId="0" applyFont="1" applyBorder="1" applyAlignment="1">
      <alignment horizontal="left" vertical="top"/>
    </xf>
    <xf numFmtId="0" fontId="0" fillId="0" borderId="11" xfId="0" applyBorder="1" applyAlignment="1">
      <alignment horizontal="right" wrapText="1"/>
    </xf>
    <xf numFmtId="0" fontId="0" fillId="0" borderId="10" xfId="0" applyFill="1" applyBorder="1" applyAlignment="1">
      <alignment horizontal="right" wrapText="1"/>
    </xf>
    <xf numFmtId="165" fontId="0" fillId="0" borderId="12"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65" fontId="0" fillId="0" borderId="11" xfId="0" applyNumberFormat="1" applyFont="1" applyBorder="1" applyAlignment="1">
      <alignment/>
    </xf>
    <xf numFmtId="3" fontId="0" fillId="0" borderId="10"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8" fillId="0" borderId="0" xfId="0" applyFont="1" applyAlignment="1">
      <alignment horizontal="left" indent="6"/>
    </xf>
    <xf numFmtId="165" fontId="8" fillId="0" borderId="0" xfId="0" applyNumberFormat="1" applyFont="1" applyBorder="1" applyAlignment="1">
      <alignment/>
    </xf>
    <xf numFmtId="165" fontId="8" fillId="0" borderId="12" xfId="0" applyNumberFormat="1" applyFont="1" applyBorder="1" applyAlignment="1">
      <alignment/>
    </xf>
    <xf numFmtId="3" fontId="8" fillId="0" borderId="0" xfId="0" applyNumberFormat="1" applyFont="1" applyAlignment="1">
      <alignment/>
    </xf>
    <xf numFmtId="0" fontId="8" fillId="0" borderId="0" xfId="0" applyFont="1" applyAlignment="1">
      <alignment/>
    </xf>
    <xf numFmtId="0" fontId="29" fillId="0" borderId="0" xfId="0" applyFont="1" applyAlignment="1">
      <alignment/>
    </xf>
    <xf numFmtId="3" fontId="29" fillId="0" borderId="0" xfId="0" applyNumberFormat="1" applyFont="1" applyAlignment="1">
      <alignment/>
    </xf>
    <xf numFmtId="0" fontId="0" fillId="0" borderId="0" xfId="0" applyFont="1" applyBorder="1" applyAlignment="1">
      <alignment horizontal="left" indent="4"/>
    </xf>
    <xf numFmtId="3" fontId="2" fillId="0" borderId="0" xfId="0" applyNumberFormat="1" applyFont="1" applyAlignment="1">
      <alignment/>
    </xf>
    <xf numFmtId="0" fontId="30" fillId="0" borderId="0" xfId="0" applyFont="1" applyAlignment="1">
      <alignment/>
    </xf>
    <xf numFmtId="0" fontId="0" fillId="0" borderId="10" xfId="0" applyFont="1" applyBorder="1" applyAlignment="1">
      <alignment horizontal="left" indent="2"/>
    </xf>
    <xf numFmtId="0" fontId="0" fillId="0" borderId="0" xfId="0" applyFont="1" applyBorder="1" applyAlignment="1">
      <alignment horizontal="left" indent="2"/>
    </xf>
    <xf numFmtId="165" fontId="0" fillId="0" borderId="13" xfId="0" applyNumberFormat="1" applyFont="1" applyBorder="1" applyAlignment="1">
      <alignment/>
    </xf>
    <xf numFmtId="0" fontId="2" fillId="0" borderId="0" xfId="0" applyFont="1" applyBorder="1" applyAlignment="1">
      <alignment horizontal="left" indent="4"/>
    </xf>
    <xf numFmtId="165" fontId="2" fillId="0" borderId="0" xfId="0" applyNumberFormat="1" applyFont="1" applyBorder="1" applyAlignment="1">
      <alignment/>
    </xf>
    <xf numFmtId="0" fontId="0" fillId="0" borderId="0" xfId="0" applyFont="1" applyFill="1" applyAlignment="1">
      <alignment horizontal="left" vertical="top" wrapText="1"/>
    </xf>
    <xf numFmtId="0" fontId="0" fillId="0" borderId="0" xfId="0" applyFont="1" applyBorder="1" applyAlignment="1">
      <alignment vertical="top" wrapText="1"/>
    </xf>
    <xf numFmtId="0" fontId="3" fillId="0" borderId="0" xfId="53" applyFont="1" applyAlignment="1">
      <alignment/>
    </xf>
    <xf numFmtId="0" fontId="8" fillId="0" borderId="0" xfId="0" applyFont="1" applyFill="1" applyAlignment="1">
      <alignment horizontal="left" indent="2"/>
    </xf>
    <xf numFmtId="0" fontId="0" fillId="0" borderId="10" xfId="0" applyFill="1" applyBorder="1" applyAlignment="1">
      <alignment/>
    </xf>
    <xf numFmtId="0" fontId="0" fillId="0" borderId="0" xfId="0" applyBorder="1" applyAlignment="1">
      <alignment wrapText="1"/>
    </xf>
    <xf numFmtId="0" fontId="0" fillId="0" borderId="10" xfId="0" applyBorder="1" applyAlignment="1">
      <alignment wrapText="1"/>
    </xf>
    <xf numFmtId="0" fontId="0" fillId="0" borderId="0" xfId="0" applyAlignment="1">
      <alignment wrapText="1"/>
    </xf>
    <xf numFmtId="0" fontId="8" fillId="0" borderId="0" xfId="0" applyFont="1" applyAlignment="1">
      <alignment horizontal="left" indent="2"/>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4" xfId="0" applyBorder="1" applyAlignment="1">
      <alignment horizontal="center"/>
    </xf>
    <xf numFmtId="0" fontId="0" fillId="0" borderId="0" xfId="0" applyFont="1" applyBorder="1" applyAlignment="1">
      <alignment horizontal="left" vertical="top" wrapText="1"/>
    </xf>
    <xf numFmtId="0" fontId="2" fillId="0" borderId="0" xfId="0" applyFont="1" applyAlignment="1">
      <alignment horizontal="left" wrapText="1"/>
    </xf>
    <xf numFmtId="0" fontId="0" fillId="0" borderId="0" xfId="0" applyFont="1" applyFill="1" applyAlignment="1">
      <alignment horizontal="left" vertical="top" wrapText="1"/>
    </xf>
    <xf numFmtId="0" fontId="0" fillId="0" borderId="14" xfId="0" applyFill="1" applyBorder="1" applyAlignment="1">
      <alignment horizontal="center"/>
    </xf>
    <xf numFmtId="0" fontId="0" fillId="0" borderId="13" xfId="0" applyBorder="1" applyAlignment="1">
      <alignment horizontal="center"/>
    </xf>
    <xf numFmtId="0" fontId="2"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Fill="1" applyBorder="1" applyAlignment="1">
      <alignment wrapText="1"/>
    </xf>
    <xf numFmtId="0" fontId="0" fillId="0" borderId="0" xfId="0" applyAlignment="1">
      <alignment wrapText="1"/>
    </xf>
    <xf numFmtId="0" fontId="0" fillId="0" borderId="0" xfId="0" applyFont="1" applyFill="1" applyAlignment="1">
      <alignment vertical="top" wrapText="1"/>
    </xf>
    <xf numFmtId="0" fontId="8" fillId="0" borderId="0" xfId="0" applyFont="1" applyFill="1" applyAlignment="1">
      <alignment vertical="top" wrapText="1"/>
    </xf>
    <xf numFmtId="0" fontId="2" fillId="0" borderId="0" xfId="0" applyFont="1" applyAlignment="1">
      <alignment horizontal="left" vertical="top" wrapText="1"/>
    </xf>
    <xf numFmtId="0" fontId="8" fillId="0" borderId="0" xfId="0" applyFont="1" applyAlignment="1">
      <alignment horizontal="left" vertical="top" wrapText="1"/>
    </xf>
    <xf numFmtId="0" fontId="0" fillId="0" borderId="0" xfId="63" applyNumberFormat="1" applyFont="1" applyFill="1" applyBorder="1" applyAlignment="1" applyProtection="1">
      <alignment horizontal="left" vertical="top" wrapText="1"/>
      <protection/>
    </xf>
    <xf numFmtId="0" fontId="0" fillId="0" borderId="0" xfId="0" applyAlignment="1">
      <alignment horizontal="left" wrapText="1"/>
    </xf>
    <xf numFmtId="0" fontId="0" fillId="0" borderId="0" xfId="0" applyBorder="1" applyAlignment="1">
      <alignment horizontal="lef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26239159"/>
        <c:axId val="34825840"/>
      </c:areaChart>
      <c:catAx>
        <c:axId val="2623915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825840"/>
        <c:crosses val="autoZero"/>
        <c:auto val="1"/>
        <c:lblOffset val="100"/>
        <c:noMultiLvlLbl val="0"/>
      </c:catAx>
      <c:valAx>
        <c:axId val="34825840"/>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6239159"/>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42</xdr:row>
      <xdr:rowOff>114300</xdr:rowOff>
    </xdr:from>
    <xdr:ext cx="76200" cy="200025"/>
    <xdr:sp>
      <xdr:nvSpPr>
        <xdr:cNvPr id="1" name="TextBox 1"/>
        <xdr:cNvSpPr txBox="1">
          <a:spLocks noChangeArrowheads="1"/>
        </xdr:cNvSpPr>
      </xdr:nvSpPr>
      <xdr:spPr>
        <a:xfrm>
          <a:off x="257175" y="6953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_pb4_ch4-5_wi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A1" sqref="A1"/>
    </sheetView>
  </sheetViews>
  <sheetFormatPr defaultColWidth="9.140625" defaultRowHeight="12.75"/>
  <cols>
    <col min="1" max="1" width="97.57421875" style="0" customWidth="1"/>
  </cols>
  <sheetData>
    <row r="1" ht="12.75">
      <c r="A1" s="1" t="s">
        <v>0</v>
      </c>
    </row>
    <row r="2" ht="12.75">
      <c r="A2" s="1"/>
    </row>
    <row r="3" ht="12.75">
      <c r="A3" s="4" t="s">
        <v>90</v>
      </c>
    </row>
    <row r="4" ht="12.75">
      <c r="A4" s="4" t="s">
        <v>104</v>
      </c>
    </row>
    <row r="5" ht="12.75">
      <c r="A5" s="141" t="s">
        <v>112</v>
      </c>
    </row>
    <row r="6" ht="12.75">
      <c r="A6" s="2" t="s">
        <v>19</v>
      </c>
    </row>
    <row r="7" ht="12.75">
      <c r="A7" s="3" t="s">
        <v>20</v>
      </c>
    </row>
    <row r="8" ht="12.75">
      <c r="A8" s="3" t="s">
        <v>21</v>
      </c>
    </row>
    <row r="9" ht="12.75">
      <c r="A9" s="4" t="s">
        <v>22</v>
      </c>
    </row>
    <row r="10" ht="12.75">
      <c r="A10" s="5" t="s">
        <v>24</v>
      </c>
    </row>
    <row r="11" ht="12.75">
      <c r="A11" s="4" t="s">
        <v>23</v>
      </c>
    </row>
    <row r="12" ht="12.75">
      <c r="A12" s="4"/>
    </row>
    <row r="14" ht="12.75">
      <c r="A14" s="95" t="s">
        <v>1</v>
      </c>
    </row>
    <row r="15" ht="12.75">
      <c r="A15" s="4" t="s">
        <v>2</v>
      </c>
    </row>
    <row r="16" ht="12.75">
      <c r="A16" s="95"/>
    </row>
    <row r="17" ht="38.25">
      <c r="A17" s="68" t="s">
        <v>3</v>
      </c>
    </row>
  </sheetData>
  <hyperlinks>
    <hyperlink ref="A7" location="'2020 Energy Goals'!A1" display="World Energy Consumption in 2008 and Plan B Goals for 2020 (condensed) "/>
    <hyperlink ref="A8" location="'2020 Energy Goals (detailed)'!A1" display="World Energy Consumption in 2008 and Plan B Goals for 2020 (detailed) "/>
    <hyperlink ref="A9" location="'Table 5-2'!A1" display="Table 5-2. U.S. Electricity Generating Capacity in 2008 and Plan B Goals for 2020"/>
    <hyperlink ref="A11" location="'Capacity Factors'!A1" display="Average Capacity Factors for Selected Electric Power Sources in the United States"/>
    <hyperlink ref="A10" location="'World Energy Growth Rates'!A1" display="World Energy Growth Rates by Source, 2000-2008"/>
    <hyperlink ref="A6" location="'Table 5-1'!A1" display="Table 5-1. World Power and Energy from Renewables in 2008 and Plan B Goals for 2020"/>
    <hyperlink ref="A15" r:id="rId1" tooltip="blocked::http://www.earthpolicy.org/index.php?/books/pb4/pb4_data" display="http://www.earthpolicy.org/index.php?/books/pb4/pb4_data"/>
    <hyperlink ref="A3" location="'Energy Demand'!A1" display="World Primary Energy Demand in 2006, with IEA Projection for 2008 and 2020"/>
    <hyperlink ref="A4" location="'Electricity Demand'!A1" display="World Electricity Demand in 2006, with IEA Projection for 2008 and 2020"/>
    <hyperlink ref="A5" location="'Carbon Dioxide Emissions'!A1" display="World Carbon Dioxide Emissions from Fossil Fuel Combustion, 2006, and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47"/>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11" customWidth="1"/>
  </cols>
  <sheetData>
    <row r="1" spans="1:4" ht="12.75">
      <c r="A1" s="78" t="s">
        <v>24</v>
      </c>
      <c r="B1" s="79"/>
      <c r="C1" s="80"/>
      <c r="D1" s="80"/>
    </row>
    <row r="2" spans="1:4" ht="12.75">
      <c r="A2" s="80"/>
      <c r="B2" s="80"/>
      <c r="C2" s="80"/>
      <c r="D2" s="80"/>
    </row>
    <row r="3" spans="1:4" ht="12.75">
      <c r="A3" s="81" t="s">
        <v>81</v>
      </c>
      <c r="B3" s="82" t="s">
        <v>82</v>
      </c>
      <c r="C3" s="83" t="s">
        <v>83</v>
      </c>
      <c r="D3" s="80"/>
    </row>
    <row r="4" spans="1:4" ht="12.75">
      <c r="A4" s="84"/>
      <c r="B4" s="84" t="s">
        <v>77</v>
      </c>
      <c r="C4" s="85" t="s">
        <v>77</v>
      </c>
      <c r="D4" s="80"/>
    </row>
    <row r="5" spans="1:4" ht="12.75">
      <c r="A5" s="80"/>
      <c r="B5" s="84"/>
      <c r="C5" s="85"/>
      <c r="D5" s="80"/>
    </row>
    <row r="6" spans="1:4" ht="12.75">
      <c r="A6" s="80" t="s">
        <v>84</v>
      </c>
      <c r="B6" s="86">
        <v>27.537268095434033</v>
      </c>
      <c r="C6" s="87">
        <v>27.405686397408413</v>
      </c>
      <c r="D6" s="80"/>
    </row>
    <row r="7" spans="1:4" ht="12.75">
      <c r="A7" s="88" t="s">
        <v>78</v>
      </c>
      <c r="B7" s="87">
        <v>32.982438127492145</v>
      </c>
      <c r="C7" s="87">
        <v>33.870324904213376</v>
      </c>
      <c r="D7" s="89"/>
    </row>
    <row r="8" spans="1:4" ht="12.75">
      <c r="A8" s="88" t="s">
        <v>85</v>
      </c>
      <c r="B8" s="87">
        <v>3.425538451096682</v>
      </c>
      <c r="C8" s="87">
        <v>3.1077558116385573</v>
      </c>
      <c r="D8" s="89"/>
    </row>
    <row r="9" spans="1:4" ht="12.75">
      <c r="A9" s="88" t="s">
        <v>86</v>
      </c>
      <c r="B9" s="86">
        <v>18.88</v>
      </c>
      <c r="C9" s="86">
        <v>16.092814505916174</v>
      </c>
      <c r="D9" s="89"/>
    </row>
    <row r="10" spans="1:4" ht="12.75">
      <c r="A10" s="88" t="s">
        <v>87</v>
      </c>
      <c r="B10" s="87">
        <v>2.173523787649053</v>
      </c>
      <c r="C10" s="87">
        <v>2.2510608555425415</v>
      </c>
      <c r="D10" s="89"/>
    </row>
    <row r="11" spans="1:4" ht="12.75">
      <c r="A11" s="88" t="s">
        <v>58</v>
      </c>
      <c r="B11" s="87">
        <v>1.285828592412658</v>
      </c>
      <c r="C11" s="87">
        <v>1.3053481410671974</v>
      </c>
      <c r="D11" s="89"/>
    </row>
    <row r="12" spans="1:4" ht="12.75">
      <c r="A12" s="88" t="s">
        <v>73</v>
      </c>
      <c r="B12" s="87">
        <v>2.9576817940220264</v>
      </c>
      <c r="C12" s="87">
        <v>2.776227412306298</v>
      </c>
      <c r="D12" s="89"/>
    </row>
    <row r="13" spans="1:4" ht="12.75">
      <c r="A13" s="88" t="s">
        <v>88</v>
      </c>
      <c r="B13" s="75">
        <v>0.929600647413602</v>
      </c>
      <c r="C13" s="87">
        <v>0.7344428995788688</v>
      </c>
      <c r="D13" s="89"/>
    </row>
    <row r="14" spans="1:4" ht="12.75">
      <c r="A14" s="88" t="s">
        <v>57</v>
      </c>
      <c r="B14" s="87">
        <v>4.37781229810417</v>
      </c>
      <c r="C14" s="87">
        <v>4.414489650090703</v>
      </c>
      <c r="D14" s="89"/>
    </row>
    <row r="15" spans="1:4" ht="12.75">
      <c r="A15" s="88" t="s">
        <v>67</v>
      </c>
      <c r="B15" s="75">
        <v>41.21085461544122</v>
      </c>
      <c r="C15" s="87">
        <v>43.80706698195096</v>
      </c>
      <c r="D15" s="89"/>
    </row>
    <row r="16" spans="1:4" ht="12.75">
      <c r="A16" s="25" t="s">
        <v>66</v>
      </c>
      <c r="B16" s="90">
        <v>15.667832673608912</v>
      </c>
      <c r="C16" s="90">
        <v>18.46005450490067</v>
      </c>
      <c r="D16" s="89"/>
    </row>
    <row r="17" spans="1:4" ht="12.75">
      <c r="A17" s="11"/>
      <c r="B17" s="91"/>
      <c r="C17" s="91"/>
      <c r="D17" s="89"/>
    </row>
    <row r="18" spans="1:4" ht="12.75">
      <c r="A18" s="41" t="s">
        <v>89</v>
      </c>
      <c r="B18" s="91"/>
      <c r="C18" s="91"/>
      <c r="D18" s="89"/>
    </row>
    <row r="19" spans="1:4" ht="12.75">
      <c r="A19" s="11"/>
      <c r="B19" s="91"/>
      <c r="C19" s="91"/>
      <c r="D19" s="89"/>
    </row>
    <row r="20" spans="1:5" ht="116.25" customHeight="1">
      <c r="A20" s="168" t="s">
        <v>17</v>
      </c>
      <c r="B20" s="168"/>
      <c r="C20" s="168"/>
      <c r="D20" s="168"/>
      <c r="E20" s="168"/>
    </row>
    <row r="21" spans="1:5" ht="67.5" customHeight="1">
      <c r="A21" s="168" t="s">
        <v>18</v>
      </c>
      <c r="B21" s="168"/>
      <c r="C21" s="168"/>
      <c r="D21" s="168"/>
      <c r="E21" s="168"/>
    </row>
    <row r="22" spans="1:5" ht="12.75">
      <c r="A22" s="92"/>
      <c r="B22" s="92"/>
      <c r="C22" s="92"/>
      <c r="D22" s="92"/>
      <c r="E22" s="92"/>
    </row>
    <row r="23" spans="1:7" ht="12.75" customHeight="1">
      <c r="A23" s="158" t="s">
        <v>47</v>
      </c>
      <c r="B23" s="158"/>
      <c r="C23" s="158"/>
      <c r="D23" s="158"/>
      <c r="E23" s="158"/>
      <c r="F23" s="37"/>
      <c r="G23" s="37"/>
    </row>
    <row r="24" spans="1:7" ht="12.75">
      <c r="A24" s="158"/>
      <c r="B24" s="158"/>
      <c r="C24" s="158"/>
      <c r="D24" s="158"/>
      <c r="E24" s="158"/>
      <c r="F24" s="37"/>
      <c r="G24" s="37"/>
    </row>
    <row r="25" spans="1:7" ht="12.75">
      <c r="A25" s="158"/>
      <c r="B25" s="158"/>
      <c r="C25" s="158"/>
      <c r="D25" s="158"/>
      <c r="E25" s="158"/>
      <c r="F25" s="37"/>
      <c r="G25" s="37"/>
    </row>
    <row r="26" spans="1:5" ht="12.75">
      <c r="A26" s="93"/>
      <c r="B26" s="93"/>
      <c r="C26" s="93"/>
      <c r="D26" s="93"/>
      <c r="E26" s="93"/>
    </row>
    <row r="27" spans="1:4" ht="12.75">
      <c r="A27" s="93"/>
      <c r="B27" s="93"/>
      <c r="C27" s="93"/>
      <c r="D27" s="93"/>
    </row>
    <row r="28" spans="1:5" ht="12.75">
      <c r="A28" s="93"/>
      <c r="B28" s="93"/>
      <c r="C28" s="93"/>
      <c r="D28" s="93"/>
      <c r="E28" s="93"/>
    </row>
    <row r="29" spans="1:5" ht="12.75">
      <c r="A29" s="94"/>
      <c r="C29" s="93"/>
      <c r="D29" s="93"/>
      <c r="E29" s="93"/>
    </row>
    <row r="30" spans="1:5" ht="12.75">
      <c r="A30" s="93"/>
      <c r="B30" s="93"/>
      <c r="C30" s="93"/>
      <c r="D30" s="93"/>
      <c r="E30" s="93"/>
    </row>
    <row r="31" spans="1:5" ht="12.75">
      <c r="A31" s="93"/>
      <c r="B31" s="93"/>
      <c r="C31" s="93"/>
      <c r="D31" s="93"/>
      <c r="E31" s="93"/>
    </row>
    <row r="32" spans="1:4" ht="12.75">
      <c r="A32" s="93"/>
      <c r="B32" s="93"/>
      <c r="C32" s="93"/>
      <c r="D32" s="93"/>
    </row>
    <row r="33" spans="2:4" ht="12.75" customHeight="1">
      <c r="B33" s="92"/>
      <c r="C33" s="92"/>
      <c r="D33" s="92"/>
    </row>
    <row r="34" spans="1:4" ht="12.75">
      <c r="A34" s="92"/>
      <c r="B34" s="92"/>
      <c r="C34" s="92"/>
      <c r="D34" s="92"/>
    </row>
    <row r="35" spans="1:4" ht="12.75">
      <c r="A35" s="92"/>
      <c r="B35" s="92"/>
      <c r="C35" s="92"/>
      <c r="D35" s="92"/>
    </row>
    <row r="36" spans="1:4" ht="12.75">
      <c r="A36" s="92"/>
      <c r="B36" s="92"/>
      <c r="C36" s="92"/>
      <c r="D36" s="92"/>
    </row>
    <row r="37" spans="1:4" ht="12.75">
      <c r="A37" s="92"/>
      <c r="B37" s="92"/>
      <c r="D37" s="92"/>
    </row>
    <row r="38" spans="1:4" ht="12.75">
      <c r="A38" s="92"/>
      <c r="B38" s="92"/>
      <c r="D38" s="92"/>
    </row>
    <row r="39" spans="1:4" ht="12.75">
      <c r="A39" s="92"/>
      <c r="B39" s="92"/>
      <c r="D39" s="92"/>
    </row>
    <row r="40" spans="1:4" ht="12.75">
      <c r="A40" s="92"/>
      <c r="B40" s="92"/>
      <c r="D40" s="92"/>
    </row>
    <row r="41" spans="1:4" ht="12.75">
      <c r="A41" s="92"/>
      <c r="B41" s="92"/>
      <c r="D41" s="92"/>
    </row>
    <row r="42" spans="1:4" ht="12.75">
      <c r="A42" s="92"/>
      <c r="B42" s="92"/>
      <c r="D42" s="92"/>
    </row>
    <row r="43" spans="1:4" ht="12.75">
      <c r="A43" s="92"/>
      <c r="B43" s="92"/>
      <c r="D43" s="92"/>
    </row>
    <row r="44" spans="1:4" ht="12.75">
      <c r="A44" s="92"/>
      <c r="B44" s="92"/>
      <c r="D44" s="92"/>
    </row>
    <row r="45" spans="1:4" ht="12.75">
      <c r="A45" s="92"/>
      <c r="B45" s="92"/>
      <c r="D45" s="92"/>
    </row>
    <row r="46" spans="1:4" ht="12.75">
      <c r="A46" s="92"/>
      <c r="B46" s="92"/>
      <c r="D46" s="92"/>
    </row>
    <row r="47" spans="1:4" ht="12.75">
      <c r="A47" s="92"/>
      <c r="B47" s="92"/>
      <c r="D47" s="92"/>
    </row>
  </sheetData>
  <mergeCells count="3">
    <mergeCell ref="A20:E20"/>
    <mergeCell ref="A23:E25"/>
    <mergeCell ref="A21:E2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71" customWidth="1"/>
  </cols>
  <sheetData>
    <row r="1" ht="12.75">
      <c r="A1" s="6" t="s">
        <v>23</v>
      </c>
    </row>
    <row r="3" spans="1:2" ht="12.75">
      <c r="A3" s="25" t="s">
        <v>25</v>
      </c>
      <c r="B3" s="38" t="s">
        <v>76</v>
      </c>
    </row>
    <row r="4" ht="12.75">
      <c r="B4" s="71" t="s">
        <v>77</v>
      </c>
    </row>
    <row r="6" ht="12.75">
      <c r="A6" s="72" t="s">
        <v>72</v>
      </c>
    </row>
    <row r="7" spans="1:2" ht="12.75">
      <c r="A7" s="59" t="s">
        <v>57</v>
      </c>
      <c r="B7" s="71">
        <v>72.2</v>
      </c>
    </row>
    <row r="8" spans="1:2" ht="12.75">
      <c r="A8" s="59" t="s">
        <v>58</v>
      </c>
      <c r="B8" s="71">
        <v>18.9</v>
      </c>
    </row>
    <row r="9" spans="1:2" ht="12.75">
      <c r="A9" s="59" t="s">
        <v>73</v>
      </c>
      <c r="B9" s="71">
        <v>37.3</v>
      </c>
    </row>
    <row r="10" spans="1:2" ht="12.75">
      <c r="A10" s="73" t="s">
        <v>60</v>
      </c>
      <c r="B10" s="74">
        <v>89.8</v>
      </c>
    </row>
    <row r="11" spans="1:2" ht="12.75">
      <c r="A11" s="73"/>
      <c r="B11" s="74"/>
    </row>
    <row r="12" ht="12.75">
      <c r="A12" t="s">
        <v>74</v>
      </c>
    </row>
    <row r="13" spans="1:2" ht="12.75">
      <c r="A13" s="59" t="s">
        <v>32</v>
      </c>
      <c r="B13" s="75">
        <v>36</v>
      </c>
    </row>
    <row r="14" spans="1:2" ht="12.75">
      <c r="A14" s="59" t="s">
        <v>78</v>
      </c>
      <c r="B14" s="75">
        <v>22.5</v>
      </c>
    </row>
    <row r="15" spans="1:2" ht="12.75">
      <c r="A15" s="59" t="s">
        <v>79</v>
      </c>
      <c r="B15" s="75">
        <v>24.4</v>
      </c>
    </row>
    <row r="16" spans="1:2" ht="12.75">
      <c r="A16" s="59" t="s">
        <v>40</v>
      </c>
      <c r="B16" s="75">
        <v>90</v>
      </c>
    </row>
    <row r="17" spans="1:2" ht="12.75">
      <c r="A17" s="59" t="s">
        <v>34</v>
      </c>
      <c r="B17" s="75">
        <v>80</v>
      </c>
    </row>
    <row r="18" spans="1:2" ht="12.75">
      <c r="A18" s="65" t="s">
        <v>35</v>
      </c>
      <c r="B18" s="76">
        <v>44.2</v>
      </c>
    </row>
    <row r="19" spans="1:2" ht="12.75">
      <c r="A19" s="73"/>
      <c r="B19" s="77"/>
    </row>
    <row r="20" spans="1:5" ht="54" customHeight="1">
      <c r="A20" s="170" t="s">
        <v>80</v>
      </c>
      <c r="B20" s="170"/>
      <c r="C20" s="170"/>
      <c r="D20" s="170"/>
      <c r="E20" s="170"/>
    </row>
    <row r="22" spans="1:5" ht="78.75" customHeight="1">
      <c r="A22" s="169" t="s">
        <v>16</v>
      </c>
      <c r="B22" s="163"/>
      <c r="C22" s="163"/>
      <c r="D22" s="163"/>
      <c r="E22" s="163"/>
    </row>
    <row r="24" spans="1:5" ht="12.75" customHeight="1">
      <c r="A24" s="158" t="s">
        <v>47</v>
      </c>
      <c r="B24" s="158"/>
      <c r="C24" s="158"/>
      <c r="D24" s="158"/>
      <c r="E24" s="158"/>
    </row>
    <row r="25" spans="1:5" ht="12.75">
      <c r="A25" s="158"/>
      <c r="B25" s="158"/>
      <c r="C25" s="158"/>
      <c r="D25" s="158"/>
      <c r="E25" s="158"/>
    </row>
    <row r="26" spans="1:5" ht="27.75" customHeight="1">
      <c r="A26" s="158"/>
      <c r="B26" s="158"/>
      <c r="C26" s="158"/>
      <c r="D26" s="158"/>
      <c r="E26" s="158"/>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4.28125" style="0" customWidth="1"/>
    <col min="8" max="8" width="9.00390625" style="0" hidden="1" customWidth="1"/>
    <col min="9" max="9" width="9.140625" style="0" hidden="1" customWidth="1"/>
  </cols>
  <sheetData>
    <row r="1" spans="1:4" ht="12.75">
      <c r="A1" s="6" t="s">
        <v>90</v>
      </c>
      <c r="B1" s="6"/>
      <c r="C1" s="6"/>
      <c r="D1" s="6"/>
    </row>
    <row r="3" spans="1:9" ht="64.5" customHeight="1">
      <c r="A3" s="96" t="s">
        <v>81</v>
      </c>
      <c r="B3" s="97" t="s">
        <v>91</v>
      </c>
      <c r="C3" s="97" t="s">
        <v>92</v>
      </c>
      <c r="D3" s="97"/>
      <c r="E3" s="97" t="s">
        <v>93</v>
      </c>
      <c r="F3" s="97" t="s">
        <v>94</v>
      </c>
      <c r="G3" s="97" t="s">
        <v>95</v>
      </c>
      <c r="I3" s="11"/>
    </row>
    <row r="4" spans="2:7" ht="12.75">
      <c r="B4" s="150" t="s">
        <v>77</v>
      </c>
      <c r="C4" s="150"/>
      <c r="D4" s="71"/>
      <c r="E4" s="150" t="s">
        <v>96</v>
      </c>
      <c r="F4" s="150"/>
      <c r="G4" s="150"/>
    </row>
    <row r="5" spans="2:7" ht="12.75">
      <c r="B5" s="71"/>
      <c r="C5" s="71"/>
      <c r="D5" s="71"/>
      <c r="E5" s="71"/>
      <c r="F5" s="71"/>
      <c r="G5" s="71"/>
    </row>
    <row r="6" spans="1:7" ht="12.75">
      <c r="A6" s="15" t="s">
        <v>97</v>
      </c>
      <c r="B6" s="98">
        <v>3.1130639859711984</v>
      </c>
      <c r="C6" s="98">
        <v>1.687073611602674</v>
      </c>
      <c r="D6" s="98"/>
      <c r="E6" s="19">
        <v>3053</v>
      </c>
      <c r="F6" s="19">
        <v>3246.0424003847443</v>
      </c>
      <c r="G6" s="20">
        <v>4374</v>
      </c>
    </row>
    <row r="7" spans="1:7" ht="12.75">
      <c r="A7" s="15" t="s">
        <v>58</v>
      </c>
      <c r="B7" s="98">
        <v>1.2983493135583668</v>
      </c>
      <c r="C7" s="98">
        <v>0.9497433993523652</v>
      </c>
      <c r="D7" s="98"/>
      <c r="E7" s="19">
        <v>4029</v>
      </c>
      <c r="F7" s="19">
        <v>4134.300160624267</v>
      </c>
      <c r="G7" s="20">
        <v>4744</v>
      </c>
    </row>
    <row r="8" spans="1:7" s="103" customFormat="1" ht="12.75">
      <c r="A8" s="99" t="s">
        <v>98</v>
      </c>
      <c r="B8" s="100">
        <v>1.7006610953653745</v>
      </c>
      <c r="C8" s="100">
        <v>1.350767398080932</v>
      </c>
      <c r="D8" s="100"/>
      <c r="E8" s="101">
        <v>2105</v>
      </c>
      <c r="F8" s="101">
        <v>2177.206650352834</v>
      </c>
      <c r="G8" s="102">
        <v>2620</v>
      </c>
    </row>
    <row r="9" spans="1:9" ht="12.75">
      <c r="A9" s="15" t="s">
        <v>59</v>
      </c>
      <c r="B9" s="98">
        <v>2.103637928636437</v>
      </c>
      <c r="C9" s="98">
        <v>1.5171601683630076</v>
      </c>
      <c r="D9" s="98"/>
      <c r="E9" s="19">
        <v>2407</v>
      </c>
      <c r="F9" s="20">
        <v>2509.334297797684</v>
      </c>
      <c r="G9" s="20">
        <v>3130</v>
      </c>
      <c r="I9" s="11"/>
    </row>
    <row r="10" spans="1:9" ht="12.75">
      <c r="A10" s="15" t="s">
        <v>60</v>
      </c>
      <c r="B10" s="98">
        <v>1.289780687892339</v>
      </c>
      <c r="C10" s="98">
        <v>0.6046389941673613</v>
      </c>
      <c r="D10" s="98"/>
      <c r="E10" s="19">
        <v>728</v>
      </c>
      <c r="F10" s="20">
        <v>746.9003121071366</v>
      </c>
      <c r="G10" s="20">
        <v>842</v>
      </c>
      <c r="I10" s="11"/>
    </row>
    <row r="11" spans="1:7" ht="12.75">
      <c r="A11" s="15" t="s">
        <v>99</v>
      </c>
      <c r="B11" s="98">
        <v>2.3257525268980173</v>
      </c>
      <c r="C11" s="98">
        <v>1.9187138719801267</v>
      </c>
      <c r="D11" s="98"/>
      <c r="E11" s="19">
        <v>261</v>
      </c>
      <c r="F11" s="19">
        <v>273.281606348115</v>
      </c>
      <c r="G11" s="20">
        <v>353</v>
      </c>
    </row>
    <row r="12" spans="1:7" ht="12.75">
      <c r="A12" s="15" t="s">
        <v>100</v>
      </c>
      <c r="B12" s="98">
        <v>1.6565424470769585</v>
      </c>
      <c r="C12" s="98">
        <v>1.2761038193999985</v>
      </c>
      <c r="D12" s="98"/>
      <c r="E12" s="19">
        <v>396</v>
      </c>
      <c r="F12" s="19">
        <v>421.8771805720508</v>
      </c>
      <c r="G12" s="20">
        <v>582.0197022406378</v>
      </c>
    </row>
    <row r="13" spans="1:9" ht="12.75">
      <c r="A13" s="57" t="s">
        <v>101</v>
      </c>
      <c r="B13" s="104">
        <v>10.185306353632019</v>
      </c>
      <c r="C13" s="104">
        <v>6.3545990309850975</v>
      </c>
      <c r="D13" s="104"/>
      <c r="E13" s="26">
        <v>66</v>
      </c>
      <c r="F13" s="52">
        <v>80.12929145920869</v>
      </c>
      <c r="G13" s="26">
        <v>215</v>
      </c>
      <c r="H13" s="19"/>
      <c r="I13" s="41"/>
    </row>
    <row r="14" spans="1:9" ht="12.75">
      <c r="A14" s="15"/>
      <c r="B14" s="98"/>
      <c r="C14" s="98"/>
      <c r="D14" s="98"/>
      <c r="E14" s="19"/>
      <c r="F14" s="61"/>
      <c r="G14" s="20"/>
      <c r="I14" s="41"/>
    </row>
    <row r="15" spans="1:9" ht="12.75">
      <c r="A15" s="51" t="s">
        <v>36</v>
      </c>
      <c r="B15" s="51"/>
      <c r="C15" s="51"/>
      <c r="D15" s="51"/>
      <c r="E15" s="19">
        <v>10940</v>
      </c>
      <c r="F15" s="61">
        <v>11411.865249293209</v>
      </c>
      <c r="G15" s="50">
        <v>14240.01970224064</v>
      </c>
      <c r="I15" s="41"/>
    </row>
    <row r="16" spans="1:9" ht="12.75">
      <c r="A16" s="53" t="s">
        <v>102</v>
      </c>
      <c r="B16" s="11"/>
      <c r="C16" s="11"/>
      <c r="D16" s="11"/>
      <c r="E16" s="19">
        <v>10217</v>
      </c>
      <c r="F16" s="61">
        <v>10636.577170913832</v>
      </c>
      <c r="G16" s="20">
        <v>13090</v>
      </c>
      <c r="I16" s="41"/>
    </row>
    <row r="17" spans="1:9" ht="12.75">
      <c r="A17" s="55" t="s">
        <v>103</v>
      </c>
      <c r="B17" s="25"/>
      <c r="C17" s="25"/>
      <c r="D17" s="25"/>
      <c r="E17" s="26">
        <v>723</v>
      </c>
      <c r="F17" s="105">
        <v>775.2880783793745</v>
      </c>
      <c r="G17" s="26">
        <v>1150.0197022406378</v>
      </c>
      <c r="I17" s="17"/>
    </row>
    <row r="18" spans="1:7" ht="12.75">
      <c r="A18" s="11"/>
      <c r="B18" s="11"/>
      <c r="C18" s="11"/>
      <c r="D18" s="11"/>
      <c r="E18" s="11"/>
      <c r="F18" s="11"/>
      <c r="G18" s="11"/>
    </row>
    <row r="19" spans="1:9" s="63" customFormat="1" ht="12.75" customHeight="1">
      <c r="A19" s="149" t="s">
        <v>133</v>
      </c>
      <c r="B19" s="149"/>
      <c r="C19" s="149"/>
      <c r="D19" s="149"/>
      <c r="E19" s="149"/>
      <c r="F19" s="149"/>
      <c r="G19" s="149"/>
      <c r="H19" s="149"/>
      <c r="I19" s="149"/>
    </row>
    <row r="20" spans="1:9" s="63" customFormat="1" ht="12.75">
      <c r="A20" s="149"/>
      <c r="B20" s="149"/>
      <c r="C20" s="149"/>
      <c r="D20" s="149"/>
      <c r="E20" s="149"/>
      <c r="F20" s="149"/>
      <c r="G20" s="149"/>
      <c r="H20" s="149"/>
      <c r="I20" s="149"/>
    </row>
    <row r="21" spans="1:9" s="63" customFormat="1" ht="12.75">
      <c r="A21" s="149"/>
      <c r="B21" s="149"/>
      <c r="C21" s="149"/>
      <c r="D21" s="149"/>
      <c r="E21" s="149"/>
      <c r="F21" s="149"/>
      <c r="G21" s="149"/>
      <c r="H21" s="149"/>
      <c r="I21" s="149"/>
    </row>
    <row r="22" spans="1:9" s="63" customFormat="1" ht="12.75">
      <c r="A22" s="149"/>
      <c r="B22" s="149"/>
      <c r="C22" s="149"/>
      <c r="D22" s="149"/>
      <c r="E22" s="149"/>
      <c r="F22" s="149"/>
      <c r="G22" s="149"/>
      <c r="H22" s="149"/>
      <c r="I22" s="149"/>
    </row>
    <row r="23" spans="1:9" s="63" customFormat="1" ht="25.5" customHeight="1">
      <c r="A23" s="149"/>
      <c r="B23" s="149"/>
      <c r="C23" s="149"/>
      <c r="D23" s="149"/>
      <c r="E23" s="149"/>
      <c r="F23" s="149"/>
      <c r="G23" s="149"/>
      <c r="H23" s="149"/>
      <c r="I23" s="149"/>
    </row>
    <row r="24" spans="1:9" s="63" customFormat="1" ht="12.75">
      <c r="A24" s="106"/>
      <c r="B24" s="106"/>
      <c r="C24" s="106"/>
      <c r="D24" s="106"/>
      <c r="E24" s="106"/>
      <c r="F24" s="106"/>
      <c r="G24" s="106"/>
      <c r="H24" s="106"/>
      <c r="I24" s="106"/>
    </row>
    <row r="25" spans="1:9" s="63" customFormat="1" ht="12.75">
      <c r="A25" s="106"/>
      <c r="B25" s="106"/>
      <c r="C25" s="106"/>
      <c r="D25" s="106"/>
      <c r="E25" s="106"/>
      <c r="F25" s="106"/>
      <c r="G25" s="106"/>
      <c r="H25" s="106"/>
      <c r="I25" s="106"/>
    </row>
    <row r="26" spans="1:9" s="63" customFormat="1" ht="12.75" customHeight="1">
      <c r="A26" s="149" t="s">
        <v>126</v>
      </c>
      <c r="B26" s="149"/>
      <c r="C26" s="149"/>
      <c r="D26" s="149"/>
      <c r="E26" s="149"/>
      <c r="F26" s="149"/>
      <c r="G26" s="149"/>
      <c r="H26" s="149"/>
      <c r="I26" s="149"/>
    </row>
    <row r="27" spans="1:9" s="63" customFormat="1" ht="12.75">
      <c r="A27" s="149"/>
      <c r="B27" s="149"/>
      <c r="C27" s="149"/>
      <c r="D27" s="149"/>
      <c r="E27" s="149"/>
      <c r="F27" s="149"/>
      <c r="G27" s="149"/>
      <c r="H27" s="149"/>
      <c r="I27" s="149"/>
    </row>
    <row r="28" ht="12.75">
      <c r="A28" s="11"/>
    </row>
    <row r="29" spans="1:10" ht="12.75" customHeight="1">
      <c r="A29" s="148" t="s">
        <v>134</v>
      </c>
      <c r="B29" s="148"/>
      <c r="C29" s="148"/>
      <c r="D29" s="148"/>
      <c r="E29" s="148"/>
      <c r="F29" s="148"/>
      <c r="G29" s="148"/>
      <c r="H29" s="148"/>
      <c r="I29" s="148"/>
      <c r="J29" s="107"/>
    </row>
    <row r="30" spans="1:10" ht="12.75">
      <c r="A30" s="148"/>
      <c r="B30" s="148"/>
      <c r="C30" s="148"/>
      <c r="D30" s="148"/>
      <c r="E30" s="148"/>
      <c r="F30" s="148"/>
      <c r="G30" s="148"/>
      <c r="H30" s="148"/>
      <c r="I30" s="148"/>
      <c r="J30" s="107"/>
    </row>
    <row r="31" spans="1:10" ht="12.75">
      <c r="A31" s="148"/>
      <c r="B31" s="148"/>
      <c r="C31" s="148"/>
      <c r="D31" s="148"/>
      <c r="E31" s="148"/>
      <c r="F31" s="148"/>
      <c r="G31" s="148"/>
      <c r="H31" s="148"/>
      <c r="I31" s="148"/>
      <c r="J31" s="107"/>
    </row>
    <row r="33" ht="12.75">
      <c r="A33" s="108"/>
    </row>
  </sheetData>
  <mergeCells count="5">
    <mergeCell ref="A29:I31"/>
    <mergeCell ref="A26:I27"/>
    <mergeCell ref="E4:G4"/>
    <mergeCell ref="B4:C4"/>
    <mergeCell ref="A19:I23"/>
  </mergeCells>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6" t="s">
        <v>104</v>
      </c>
      <c r="B1" s="6"/>
      <c r="C1" s="6"/>
      <c r="D1" s="6"/>
      <c r="G1" s="20"/>
    </row>
    <row r="3" spans="1:9" ht="50.25" customHeight="1">
      <c r="A3" s="96" t="s">
        <v>105</v>
      </c>
      <c r="B3" s="97" t="s">
        <v>91</v>
      </c>
      <c r="C3" s="97" t="s">
        <v>92</v>
      </c>
      <c r="D3" s="97"/>
      <c r="E3" s="97" t="s">
        <v>106</v>
      </c>
      <c r="F3" s="97" t="s">
        <v>107</v>
      </c>
      <c r="G3" s="97" t="s">
        <v>108</v>
      </c>
      <c r="H3" s="109"/>
      <c r="I3" s="11"/>
    </row>
    <row r="4" spans="2:8" ht="12.75">
      <c r="B4" s="150" t="s">
        <v>77</v>
      </c>
      <c r="C4" s="150"/>
      <c r="D4" s="71"/>
      <c r="E4" s="150" t="s">
        <v>109</v>
      </c>
      <c r="F4" s="150"/>
      <c r="G4" s="150"/>
      <c r="H4" s="71"/>
    </row>
    <row r="5" spans="2:8" ht="12.75">
      <c r="B5" s="71"/>
      <c r="C5" s="71"/>
      <c r="D5" s="71"/>
      <c r="E5" s="71"/>
      <c r="F5" s="71"/>
      <c r="G5" s="71"/>
      <c r="H5" s="71"/>
    </row>
    <row r="6" spans="1:8" ht="12.75">
      <c r="A6" s="15" t="s">
        <v>97</v>
      </c>
      <c r="B6" s="98">
        <v>4.06348192980146</v>
      </c>
      <c r="C6" s="98">
        <v>2.308906685593315</v>
      </c>
      <c r="D6" s="98"/>
      <c r="E6" s="19">
        <v>7756</v>
      </c>
      <c r="F6" s="20">
        <v>8399.133935262253</v>
      </c>
      <c r="G6" s="20">
        <v>12442</v>
      </c>
      <c r="H6" s="20"/>
    </row>
    <row r="7" spans="1:8" ht="12.75">
      <c r="A7" s="15" t="s">
        <v>58</v>
      </c>
      <c r="B7" s="98">
        <v>-0.5174767065122876</v>
      </c>
      <c r="C7" s="98">
        <v>-2.0934859633541802</v>
      </c>
      <c r="D7" s="98"/>
      <c r="E7" s="19">
        <v>1096</v>
      </c>
      <c r="F7" s="20">
        <v>1084.68625951599</v>
      </c>
      <c r="G7" s="20">
        <v>941</v>
      </c>
      <c r="H7" s="20"/>
    </row>
    <row r="8" spans="1:8" ht="12.75">
      <c r="A8" s="15" t="s">
        <v>59</v>
      </c>
      <c r="B8" s="98">
        <v>2.4293286464140307</v>
      </c>
      <c r="C8" s="98">
        <v>2.102319671619002</v>
      </c>
      <c r="D8" s="98"/>
      <c r="E8" s="19">
        <v>3807</v>
      </c>
      <c r="F8" s="20">
        <v>3994.2158365998043</v>
      </c>
      <c r="G8" s="20">
        <v>5243</v>
      </c>
      <c r="H8" s="20"/>
    </row>
    <row r="9" spans="1:9" ht="12.75">
      <c r="A9" s="15" t="s">
        <v>60</v>
      </c>
      <c r="B9" s="98">
        <v>1.2881579295211276</v>
      </c>
      <c r="C9" s="98">
        <v>0.6177200037917885</v>
      </c>
      <c r="D9" s="98"/>
      <c r="E9" s="19">
        <v>2793</v>
      </c>
      <c r="F9" s="20">
        <v>2865.419958635843</v>
      </c>
      <c r="G9" s="20">
        <v>3232</v>
      </c>
      <c r="H9" s="20"/>
      <c r="I9" s="11"/>
    </row>
    <row r="10" spans="1:8" ht="12.75">
      <c r="A10" s="15" t="s">
        <v>99</v>
      </c>
      <c r="B10" s="98">
        <v>2.329708116745133</v>
      </c>
      <c r="C10" s="98">
        <v>1.892704834330372</v>
      </c>
      <c r="D10" s="98"/>
      <c r="E10" s="19">
        <v>3035</v>
      </c>
      <c r="F10" s="20">
        <v>3178.0605410488806</v>
      </c>
      <c r="G10" s="20">
        <v>4101</v>
      </c>
      <c r="H10" s="20"/>
    </row>
    <row r="11" spans="1:8" ht="12.75">
      <c r="A11" s="15" t="s">
        <v>100</v>
      </c>
      <c r="B11" s="98">
        <v>6.408268337988665</v>
      </c>
      <c r="C11" s="98">
        <v>5.333035751525816</v>
      </c>
      <c r="D11" s="98"/>
      <c r="E11" s="19">
        <v>239</v>
      </c>
      <c r="F11" s="20">
        <v>270.61299773947667</v>
      </c>
      <c r="G11" s="20">
        <v>542</v>
      </c>
      <c r="H11" s="20"/>
    </row>
    <row r="12" spans="1:8" ht="12.75">
      <c r="A12" s="15" t="s">
        <v>32</v>
      </c>
      <c r="B12" s="98">
        <v>19.864792067206437</v>
      </c>
      <c r="C12" s="98">
        <v>7.874980689157551</v>
      </c>
      <c r="D12" s="98"/>
      <c r="E12" s="19">
        <v>130</v>
      </c>
      <c r="F12" s="20">
        <v>186.77838890509025</v>
      </c>
      <c r="G12" s="20">
        <v>970</v>
      </c>
      <c r="H12" s="20"/>
    </row>
    <row r="13" spans="1:8" ht="12.75">
      <c r="A13" s="15" t="s">
        <v>40</v>
      </c>
      <c r="B13" s="98">
        <v>5.8000826867278255</v>
      </c>
      <c r="C13" s="98">
        <v>4.478457225494159</v>
      </c>
      <c r="D13" s="98"/>
      <c r="E13" s="19">
        <v>59</v>
      </c>
      <c r="F13" s="20">
        <v>66.04257922945882</v>
      </c>
      <c r="G13" s="20">
        <v>122</v>
      </c>
      <c r="H13" s="20"/>
    </row>
    <row r="14" spans="1:8" ht="12.75">
      <c r="A14" s="15" t="s">
        <v>110</v>
      </c>
      <c r="B14" s="98">
        <v>33.25719064400416</v>
      </c>
      <c r="C14" s="98">
        <v>15.933626678433654</v>
      </c>
      <c r="D14" s="98"/>
      <c r="E14" s="19">
        <v>4</v>
      </c>
      <c r="F14" s="20">
        <v>7.102991543332989</v>
      </c>
      <c r="G14" s="20">
        <v>111</v>
      </c>
      <c r="H14" s="20"/>
    </row>
    <row r="15" spans="1:9" ht="12.75">
      <c r="A15" s="57" t="s">
        <v>111</v>
      </c>
      <c r="B15" s="104">
        <v>8.00597388923061</v>
      </c>
      <c r="C15" s="104">
        <v>8.447177119769854</v>
      </c>
      <c r="D15" s="104"/>
      <c r="E15" s="26">
        <v>1</v>
      </c>
      <c r="F15" s="26">
        <v>1.1665290395761165</v>
      </c>
      <c r="G15" s="26">
        <v>3</v>
      </c>
      <c r="H15" s="20"/>
      <c r="I15" s="11"/>
    </row>
    <row r="16" spans="1:8" ht="12.75">
      <c r="A16" s="15"/>
      <c r="B16" s="98"/>
      <c r="C16" s="98"/>
      <c r="D16" s="98"/>
      <c r="E16" s="19"/>
      <c r="F16" s="20"/>
      <c r="G16" s="20"/>
      <c r="H16" s="20"/>
    </row>
    <row r="17" spans="1:8" ht="12.75">
      <c r="A17" s="53" t="s">
        <v>102</v>
      </c>
      <c r="B17" s="11"/>
      <c r="C17" s="11"/>
      <c r="D17" s="11"/>
      <c r="E17" s="19">
        <v>15452</v>
      </c>
      <c r="F17" s="20">
        <v>16343.45599001389</v>
      </c>
      <c r="G17" s="20">
        <v>21858</v>
      </c>
      <c r="H17" s="20"/>
    </row>
    <row r="18" spans="1:9" ht="12.75">
      <c r="A18" s="53" t="s">
        <v>103</v>
      </c>
      <c r="B18" s="11"/>
      <c r="C18" s="11"/>
      <c r="D18" s="11"/>
      <c r="E18" s="20">
        <v>3468</v>
      </c>
      <c r="F18" s="20">
        <v>3709.764027505815</v>
      </c>
      <c r="G18" s="20">
        <v>5849</v>
      </c>
      <c r="H18" s="20"/>
      <c r="I18" s="74"/>
    </row>
    <row r="19" spans="1:8" ht="12.75">
      <c r="A19" s="56" t="s">
        <v>36</v>
      </c>
      <c r="B19" s="56"/>
      <c r="C19" s="56"/>
      <c r="D19" s="56"/>
      <c r="E19" s="26">
        <v>18920</v>
      </c>
      <c r="F19" s="34">
        <v>20053.220017519707</v>
      </c>
      <c r="G19" s="34">
        <v>27707</v>
      </c>
      <c r="H19" s="24"/>
    </row>
    <row r="20" spans="1:8" ht="12.75">
      <c r="A20" s="11"/>
      <c r="B20" s="11"/>
      <c r="C20" s="11"/>
      <c r="D20" s="11"/>
      <c r="E20" s="11"/>
      <c r="F20" s="11"/>
      <c r="G20" s="11"/>
      <c r="H20" s="11"/>
    </row>
    <row r="21" spans="1:10" ht="12.75" customHeight="1">
      <c r="A21" s="151" t="s">
        <v>135</v>
      </c>
      <c r="B21" s="151"/>
      <c r="C21" s="151"/>
      <c r="D21" s="151"/>
      <c r="E21" s="151"/>
      <c r="F21" s="151"/>
      <c r="G21" s="151"/>
      <c r="H21" s="151"/>
      <c r="I21" s="151"/>
      <c r="J21" s="110"/>
    </row>
    <row r="22" spans="1:10" ht="12.75">
      <c r="A22" s="151"/>
      <c r="B22" s="151"/>
      <c r="C22" s="151"/>
      <c r="D22" s="151"/>
      <c r="E22" s="151"/>
      <c r="F22" s="151"/>
      <c r="G22" s="151"/>
      <c r="H22" s="151"/>
      <c r="I22" s="151"/>
      <c r="J22" s="110"/>
    </row>
    <row r="23" spans="1:10" ht="12.75">
      <c r="A23" s="151"/>
      <c r="B23" s="151"/>
      <c r="C23" s="151"/>
      <c r="D23" s="151"/>
      <c r="E23" s="151"/>
      <c r="F23" s="151"/>
      <c r="G23" s="151"/>
      <c r="H23" s="151"/>
      <c r="I23" s="151"/>
      <c r="J23" s="110"/>
    </row>
    <row r="24" spans="1:10" ht="12.75">
      <c r="A24" s="151"/>
      <c r="B24" s="151"/>
      <c r="C24" s="151"/>
      <c r="D24" s="151"/>
      <c r="E24" s="151"/>
      <c r="F24" s="151"/>
      <c r="G24" s="151"/>
      <c r="H24" s="151"/>
      <c r="I24" s="151"/>
      <c r="J24" s="110"/>
    </row>
    <row r="25" spans="1:10" ht="12.75">
      <c r="A25" s="151"/>
      <c r="B25" s="151"/>
      <c r="C25" s="151"/>
      <c r="D25" s="151"/>
      <c r="E25" s="151"/>
      <c r="F25" s="151"/>
      <c r="G25" s="151"/>
      <c r="H25" s="151"/>
      <c r="I25" s="151"/>
      <c r="J25" s="110"/>
    </row>
    <row r="26" spans="1:8" ht="12.75">
      <c r="A26" s="110"/>
      <c r="B26" s="110"/>
      <c r="C26" s="110"/>
      <c r="D26" s="110"/>
      <c r="E26" s="110"/>
      <c r="F26" s="110"/>
      <c r="G26" s="110"/>
      <c r="H26" s="110"/>
    </row>
    <row r="27" spans="1:9" ht="12.75" customHeight="1">
      <c r="A27" s="151" t="s">
        <v>127</v>
      </c>
      <c r="B27" s="151"/>
      <c r="C27" s="151"/>
      <c r="D27" s="151"/>
      <c r="E27" s="151"/>
      <c r="F27" s="151"/>
      <c r="G27" s="151"/>
      <c r="H27" s="151"/>
      <c r="I27" s="151"/>
    </row>
    <row r="28" spans="1:9" ht="12.75">
      <c r="A28" s="151"/>
      <c r="B28" s="151"/>
      <c r="C28" s="151"/>
      <c r="D28" s="151"/>
      <c r="E28" s="151"/>
      <c r="F28" s="151"/>
      <c r="G28" s="151"/>
      <c r="H28" s="151"/>
      <c r="I28" s="151"/>
    </row>
    <row r="30" spans="1:9" ht="12.75">
      <c r="A30" s="148" t="s">
        <v>134</v>
      </c>
      <c r="B30" s="148"/>
      <c r="C30" s="148"/>
      <c r="D30" s="148"/>
      <c r="E30" s="148"/>
      <c r="F30" s="148"/>
      <c r="G30" s="148"/>
      <c r="H30" s="148"/>
      <c r="I30" s="148"/>
    </row>
    <row r="31" spans="1:9" ht="12.75" customHeight="1">
      <c r="A31" s="148"/>
      <c r="B31" s="148"/>
      <c r="C31" s="148"/>
      <c r="D31" s="148"/>
      <c r="E31" s="148"/>
      <c r="F31" s="148"/>
      <c r="G31" s="148"/>
      <c r="H31" s="148"/>
      <c r="I31" s="148"/>
    </row>
    <row r="32" spans="1:9" ht="12.75">
      <c r="A32" s="148"/>
      <c r="B32" s="148"/>
      <c r="C32" s="148"/>
      <c r="D32" s="148"/>
      <c r="E32" s="148"/>
      <c r="F32" s="148"/>
      <c r="G32" s="148"/>
      <c r="H32" s="148"/>
      <c r="I32" s="148"/>
    </row>
  </sheetData>
  <mergeCells count="5">
    <mergeCell ref="A30:I32"/>
    <mergeCell ref="A21:I25"/>
    <mergeCell ref="A27:I28"/>
    <mergeCell ref="E4:G4"/>
    <mergeCell ref="B4:C4"/>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A1" sqref="A1:F1"/>
    </sheetView>
  </sheetViews>
  <sheetFormatPr defaultColWidth="9.140625" defaultRowHeight="12.75"/>
  <cols>
    <col min="1" max="1" width="35.57421875" style="0" customWidth="1"/>
    <col min="2" max="6" width="12.28125" style="0" customWidth="1"/>
    <col min="7" max="7" width="4.140625" style="0" customWidth="1"/>
  </cols>
  <sheetData>
    <row r="1" spans="1:6" ht="27.75" customHeight="1">
      <c r="A1" s="152" t="s">
        <v>112</v>
      </c>
      <c r="B1" s="152"/>
      <c r="C1" s="152"/>
      <c r="D1" s="152"/>
      <c r="E1" s="152"/>
      <c r="F1" s="152"/>
    </row>
    <row r="2" ht="12.75">
      <c r="A2" s="6"/>
    </row>
    <row r="3" spans="1:6" ht="41.25">
      <c r="A3" s="96" t="s">
        <v>113</v>
      </c>
      <c r="B3" s="97" t="s">
        <v>114</v>
      </c>
      <c r="C3" s="112" t="s">
        <v>115</v>
      </c>
      <c r="D3" s="113" t="s">
        <v>128</v>
      </c>
      <c r="E3" s="113" t="s">
        <v>129</v>
      </c>
      <c r="F3" s="113" t="s">
        <v>130</v>
      </c>
    </row>
    <row r="4" spans="1:7" ht="12.75">
      <c r="A4" s="71"/>
      <c r="B4" s="150" t="s">
        <v>77</v>
      </c>
      <c r="C4" s="155"/>
      <c r="D4" s="154" t="s">
        <v>116</v>
      </c>
      <c r="E4" s="154"/>
      <c r="F4" s="154"/>
      <c r="G4" s="63"/>
    </row>
    <row r="5" spans="1:6" s="6" customFormat="1" ht="12.75">
      <c r="A5" s="95" t="s">
        <v>117</v>
      </c>
      <c r="B5" s="98"/>
      <c r="C5" s="114"/>
      <c r="D5" s="23"/>
      <c r="E5" s="115"/>
      <c r="F5" s="115"/>
    </row>
    <row r="6" spans="1:11" ht="12.75">
      <c r="A6" s="59" t="s">
        <v>57</v>
      </c>
      <c r="B6" s="98">
        <v>3.1232321461992507</v>
      </c>
      <c r="C6" s="114">
        <v>1.6338253399448277</v>
      </c>
      <c r="D6" s="23">
        <v>3184.909090909091</v>
      </c>
      <c r="E6" s="115">
        <v>3386.9600447640278</v>
      </c>
      <c r="F6" s="115">
        <v>4555.090909090909</v>
      </c>
      <c r="H6" s="116"/>
      <c r="I6" s="116"/>
      <c r="J6" s="116"/>
      <c r="K6" s="63"/>
    </row>
    <row r="7" spans="1:10" ht="12.75">
      <c r="A7" s="59" t="s">
        <v>58</v>
      </c>
      <c r="B7" s="98">
        <v>1.2847341972416881</v>
      </c>
      <c r="C7" s="114">
        <v>0.948791716320585</v>
      </c>
      <c r="D7" s="23">
        <v>2936.727272727273</v>
      </c>
      <c r="E7" s="115">
        <v>3012.6702709903293</v>
      </c>
      <c r="F7" s="115">
        <v>3453.5454545454545</v>
      </c>
      <c r="H7" s="6"/>
      <c r="I7" s="6"/>
      <c r="J7" s="6"/>
    </row>
    <row r="8" spans="1:10" s="11" customFormat="1" ht="12.75">
      <c r="A8" s="65" t="s">
        <v>59</v>
      </c>
      <c r="B8" s="104">
        <v>2.031515701709341</v>
      </c>
      <c r="C8" s="117">
        <v>1.5169702299817844</v>
      </c>
      <c r="D8" s="118">
        <v>1484.4545454545455</v>
      </c>
      <c r="E8" s="118">
        <v>1545.3810425165661</v>
      </c>
      <c r="F8" s="118">
        <v>1918.0909090909092</v>
      </c>
      <c r="H8" s="31"/>
      <c r="I8" s="31"/>
      <c r="J8" s="31"/>
    </row>
    <row r="9" spans="1:10" ht="12.75">
      <c r="A9" s="73"/>
      <c r="B9" s="98"/>
      <c r="C9" s="114"/>
      <c r="D9" s="23"/>
      <c r="E9" s="115"/>
      <c r="F9" s="119"/>
      <c r="H9" s="6"/>
      <c r="I9" s="6"/>
      <c r="J9" s="6"/>
    </row>
    <row r="10" spans="1:10" ht="12.75">
      <c r="A10" s="120" t="s">
        <v>118</v>
      </c>
      <c r="B10" s="98"/>
      <c r="C10" s="114"/>
      <c r="D10" s="23"/>
      <c r="E10" s="115"/>
      <c r="F10" s="119"/>
      <c r="H10" s="6"/>
      <c r="I10" s="6"/>
      <c r="J10" s="6"/>
    </row>
    <row r="11" spans="1:6" s="6" customFormat="1" ht="12.75">
      <c r="A11" s="49" t="s">
        <v>119</v>
      </c>
      <c r="B11" s="98">
        <v>2.9098780027535076</v>
      </c>
      <c r="C11" s="114">
        <v>1.5736801645988896</v>
      </c>
      <c r="D11" s="23">
        <v>3118.636363636364</v>
      </c>
      <c r="E11" s="115">
        <v>3302.774061732091</v>
      </c>
      <c r="F11" s="115">
        <v>4365</v>
      </c>
    </row>
    <row r="12" spans="1:10" ht="12.75">
      <c r="A12" s="121" t="s">
        <v>57</v>
      </c>
      <c r="B12" s="98">
        <v>3.2463828317149224</v>
      </c>
      <c r="C12" s="114">
        <v>1.7180414365346008</v>
      </c>
      <c r="D12" s="23">
        <v>2273.4545454545455</v>
      </c>
      <c r="E12" s="115">
        <v>2423.4606156397144</v>
      </c>
      <c r="F12" s="115">
        <v>3300.2727272727275</v>
      </c>
      <c r="H12" s="6"/>
      <c r="I12" s="6"/>
      <c r="J12" s="6"/>
    </row>
    <row r="13" spans="1:10" ht="12.75">
      <c r="A13" s="122" t="s">
        <v>58</v>
      </c>
      <c r="B13" s="98">
        <v>-0.3837676024349257</v>
      </c>
      <c r="C13" s="114">
        <v>-1.9019728919364876</v>
      </c>
      <c r="D13" s="23">
        <v>240.54545454545456</v>
      </c>
      <c r="E13" s="115">
        <v>238.70272619317038</v>
      </c>
      <c r="F13" s="119">
        <v>211.0909090909091</v>
      </c>
      <c r="H13" s="6"/>
      <c r="I13" s="6"/>
      <c r="J13" s="6"/>
    </row>
    <row r="14" spans="1:10" ht="12.75">
      <c r="A14" s="122" t="s">
        <v>59</v>
      </c>
      <c r="B14" s="98">
        <v>2.7858424858531183</v>
      </c>
      <c r="C14" s="114">
        <v>1.9642746524223043</v>
      </c>
      <c r="D14" s="23">
        <v>604.6363636363636</v>
      </c>
      <c r="E14" s="115">
        <v>638.794050387886</v>
      </c>
      <c r="F14" s="119">
        <v>853.3636363636364</v>
      </c>
      <c r="H14" s="6"/>
      <c r="I14" s="6"/>
      <c r="J14" s="6"/>
    </row>
    <row r="15" spans="1:10" ht="12.75">
      <c r="A15" s="122"/>
      <c r="B15" s="98"/>
      <c r="C15" s="114"/>
      <c r="D15" s="23"/>
      <c r="E15" s="115"/>
      <c r="F15" s="119"/>
      <c r="H15" s="6"/>
      <c r="I15" s="6"/>
      <c r="J15" s="6"/>
    </row>
    <row r="16" spans="1:6" s="6" customFormat="1" ht="12.75">
      <c r="A16" s="123" t="s">
        <v>120</v>
      </c>
      <c r="B16" s="98">
        <v>1.725828561649445</v>
      </c>
      <c r="C16" s="114">
        <v>1.139592248727217</v>
      </c>
      <c r="D16" s="23">
        <v>4123.090909090909</v>
      </c>
      <c r="E16" s="115">
        <v>4266.633926277404</v>
      </c>
      <c r="F16" s="115">
        <v>5089.909090909091</v>
      </c>
    </row>
    <row r="17" spans="1:10" ht="12.75">
      <c r="A17" s="121" t="s">
        <v>57</v>
      </c>
      <c r="B17" s="98">
        <v>2.7329526800207615</v>
      </c>
      <c r="C17" s="114">
        <v>1.087212085035083</v>
      </c>
      <c r="D17" s="23">
        <v>855</v>
      </c>
      <c r="E17" s="115">
        <v>902.3720929233854</v>
      </c>
      <c r="F17" s="115">
        <v>1150.3636363636365</v>
      </c>
      <c r="H17" s="6"/>
      <c r="I17" s="6"/>
      <c r="J17" s="6"/>
    </row>
    <row r="18" spans="1:10" ht="12.75">
      <c r="A18" s="121" t="s">
        <v>58</v>
      </c>
      <c r="B18" s="98">
        <v>1.4560029808798447</v>
      </c>
      <c r="C18" s="114">
        <v>1.1539011067332128</v>
      </c>
      <c r="D18" s="23">
        <v>2514.5454545454545</v>
      </c>
      <c r="E18" s="40">
        <v>2588.3022378189567</v>
      </c>
      <c r="F18" s="115">
        <v>3033</v>
      </c>
      <c r="H18" s="6"/>
      <c r="I18" s="6"/>
      <c r="J18" s="6"/>
    </row>
    <row r="19" spans="1:10" s="128" customFormat="1" ht="12.75">
      <c r="A19" s="124" t="s">
        <v>121</v>
      </c>
      <c r="B19" s="125">
        <v>1.7045709490498107</v>
      </c>
      <c r="C19" s="126">
        <v>1.3456317121031347</v>
      </c>
      <c r="D19" s="127">
        <v>1708.0909090909092</v>
      </c>
      <c r="E19" s="101">
        <v>1766.8184483547143</v>
      </c>
      <c r="F19" s="101">
        <v>2126.1818181818185</v>
      </c>
      <c r="H19" s="6"/>
      <c r="I19" s="6"/>
      <c r="J19" s="6"/>
    </row>
    <row r="20" spans="1:8" s="129" customFormat="1" ht="12.75">
      <c r="A20" s="124" t="s">
        <v>122</v>
      </c>
      <c r="B20" s="125">
        <v>0.9554074504637633</v>
      </c>
      <c r="C20" s="126">
        <v>0.9593341143486978</v>
      </c>
      <c r="D20" s="127">
        <v>158.72727272727272</v>
      </c>
      <c r="E20" s="101">
        <v>161.77474578574603</v>
      </c>
      <c r="F20" s="101">
        <v>181.36363636363637</v>
      </c>
      <c r="H20" s="130"/>
    </row>
    <row r="21" spans="1:8" s="129" customFormat="1" ht="12.75">
      <c r="A21" s="124" t="s">
        <v>123</v>
      </c>
      <c r="B21" s="125">
        <v>2.2</v>
      </c>
      <c r="C21" s="126">
        <v>1.7904012208943554</v>
      </c>
      <c r="D21" s="101">
        <v>108.27272727272728</v>
      </c>
      <c r="E21" s="101">
        <v>113.1987346523304</v>
      </c>
      <c r="F21" s="101">
        <v>144.545454545455</v>
      </c>
      <c r="H21" s="130"/>
    </row>
    <row r="22" spans="1:10" ht="15.75">
      <c r="A22" s="131" t="s">
        <v>59</v>
      </c>
      <c r="B22" s="98">
        <v>1.4277320203553323</v>
      </c>
      <c r="C22" s="114">
        <v>1.1518755610210318</v>
      </c>
      <c r="D22" s="23">
        <v>753.5454545454546</v>
      </c>
      <c r="E22" s="40">
        <v>775.2162781466483</v>
      </c>
      <c r="F22" s="119">
        <v>906.5454545454546</v>
      </c>
      <c r="H22" s="132"/>
      <c r="I22" s="133"/>
      <c r="J22" s="6"/>
    </row>
    <row r="23" spans="1:10" ht="12.75">
      <c r="A23" s="131"/>
      <c r="B23" s="98"/>
      <c r="C23" s="114"/>
      <c r="D23" s="23"/>
      <c r="E23" s="40"/>
      <c r="F23" s="119"/>
      <c r="H23" s="6"/>
      <c r="I23" s="6"/>
      <c r="J23" s="6"/>
    </row>
    <row r="24" spans="1:6" s="6" customFormat="1" ht="12.75">
      <c r="A24" s="134" t="s">
        <v>124</v>
      </c>
      <c r="B24" s="104"/>
      <c r="C24" s="117"/>
      <c r="D24" s="118">
        <v>364.36363636363603</v>
      </c>
      <c r="E24" s="118">
        <v>379.20505040317585</v>
      </c>
      <c r="F24" s="118">
        <v>472.090909090909</v>
      </c>
    </row>
    <row r="25" spans="1:6" s="6" customFormat="1" ht="12.75">
      <c r="A25" s="135"/>
      <c r="B25" s="98"/>
      <c r="C25" s="136"/>
      <c r="D25" s="119"/>
      <c r="E25" s="119"/>
      <c r="F25" s="119"/>
    </row>
    <row r="26" spans="1:6" s="6" customFormat="1" ht="15.75">
      <c r="A26" s="57" t="s">
        <v>131</v>
      </c>
      <c r="B26" s="104">
        <v>2.226836520457698</v>
      </c>
      <c r="C26" s="117">
        <v>1.3711663433503274</v>
      </c>
      <c r="D26" s="34">
        <v>7606.090909090909</v>
      </c>
      <c r="E26" s="118">
        <v>7948.61303841267</v>
      </c>
      <c r="F26" s="118">
        <v>9927</v>
      </c>
    </row>
    <row r="27" spans="1:6" s="6" customFormat="1" ht="12.75">
      <c r="A27" s="137"/>
      <c r="B27" s="138"/>
      <c r="C27" s="138"/>
      <c r="D27" s="24"/>
      <c r="E27" s="24"/>
      <c r="F27" s="35"/>
    </row>
    <row r="28" spans="1:7" s="63" customFormat="1" ht="52.5" customHeight="1">
      <c r="A28" s="153" t="s">
        <v>136</v>
      </c>
      <c r="B28" s="153"/>
      <c r="C28" s="153"/>
      <c r="D28" s="153"/>
      <c r="E28" s="153"/>
      <c r="F28" s="153"/>
      <c r="G28" s="139"/>
    </row>
    <row r="29" spans="1:7" ht="12.75">
      <c r="A29" s="43"/>
      <c r="B29" s="43"/>
      <c r="C29" s="43"/>
      <c r="D29" s="43"/>
      <c r="E29" s="43"/>
      <c r="F29" s="43"/>
      <c r="G29" s="43"/>
    </row>
    <row r="30" spans="1:7" ht="27.75" customHeight="1">
      <c r="A30" s="151" t="s">
        <v>132</v>
      </c>
      <c r="B30" s="151"/>
      <c r="C30" s="151"/>
      <c r="D30" s="151"/>
      <c r="E30" s="151"/>
      <c r="F30" s="151"/>
      <c r="G30" s="140"/>
    </row>
    <row r="31" spans="1:9" ht="12.75">
      <c r="A31" s="140"/>
      <c r="B31" s="140"/>
      <c r="C31" s="140"/>
      <c r="D31" s="140"/>
      <c r="E31" s="140"/>
      <c r="F31" s="140"/>
      <c r="G31" s="140"/>
      <c r="H31" s="140"/>
      <c r="I31" s="140"/>
    </row>
    <row r="32" spans="8:9" ht="12.75">
      <c r="H32" s="140"/>
      <c r="I32" s="140"/>
    </row>
    <row r="33" spans="1:10" ht="40.5" customHeight="1">
      <c r="A33" s="148" t="s">
        <v>125</v>
      </c>
      <c r="B33" s="148"/>
      <c r="C33" s="148"/>
      <c r="D33" s="148"/>
      <c r="E33" s="148"/>
      <c r="F33" s="148"/>
      <c r="G33" s="107"/>
      <c r="H33" s="111"/>
      <c r="I33" s="111"/>
      <c r="J33" s="111"/>
    </row>
    <row r="34" spans="1:10" ht="12.75">
      <c r="A34" s="107"/>
      <c r="B34" s="107"/>
      <c r="C34" s="107"/>
      <c r="D34" s="107"/>
      <c r="E34" s="107"/>
      <c r="F34" s="107"/>
      <c r="G34" s="107"/>
      <c r="H34" s="111"/>
      <c r="I34" s="111"/>
      <c r="J34" s="111"/>
    </row>
    <row r="35" spans="1:10" ht="12.75">
      <c r="A35" s="107"/>
      <c r="B35" s="107"/>
      <c r="C35" s="107"/>
      <c r="D35" s="107"/>
      <c r="E35" s="107"/>
      <c r="F35" s="107"/>
      <c r="G35" s="107"/>
      <c r="H35" s="111"/>
      <c r="I35" s="111"/>
      <c r="J35" s="111"/>
    </row>
  </sheetData>
  <mergeCells count="6">
    <mergeCell ref="A1:F1"/>
    <mergeCell ref="A28:F28"/>
    <mergeCell ref="A30:F30"/>
    <mergeCell ref="A33:F33"/>
    <mergeCell ref="D4:F4"/>
    <mergeCell ref="B4:C4"/>
  </mergeCells>
  <hyperlinks>
    <hyperlink ref="A35" location="INDEX!A1" display="Back to INDEX"/>
  </hyperlinks>
  <printOptions/>
  <pageMargins left="0.5" right="0.5" top="0.75" bottom="0.75" header="0.5" footer="0.5"/>
  <pageSetup horizontalDpi="600" verticalDpi="600" orientation="portrait" scale="88" r:id="rId1"/>
</worksheet>
</file>

<file path=xl/worksheets/sheet5.xml><?xml version="1.0" encoding="utf-8"?>
<worksheet xmlns="http://schemas.openxmlformats.org/spreadsheetml/2006/main" xmlns:r="http://schemas.openxmlformats.org/officeDocument/2006/relationships">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56" t="s">
        <v>137</v>
      </c>
      <c r="B1" s="156"/>
    </row>
    <row r="3" spans="1:2" ht="12.75">
      <c r="A3" s="25" t="s">
        <v>138</v>
      </c>
      <c r="B3" s="97" t="s">
        <v>139</v>
      </c>
    </row>
    <row r="4" ht="12.75">
      <c r="B4" s="71" t="s">
        <v>31</v>
      </c>
    </row>
    <row r="5" ht="12.75">
      <c r="B5" s="19"/>
    </row>
    <row r="6" spans="1:3" ht="12.75">
      <c r="A6" t="s">
        <v>140</v>
      </c>
      <c r="B6" s="19">
        <f>68112*0.12/0.4</f>
        <v>20433.6</v>
      </c>
      <c r="C6" s="19"/>
    </row>
    <row r="7" spans="1:3" ht="12.75">
      <c r="A7" t="s">
        <v>141</v>
      </c>
      <c r="B7" s="19">
        <f>B6</f>
        <v>20433.6</v>
      </c>
      <c r="C7" s="19"/>
    </row>
    <row r="8" spans="1:2" ht="12.75">
      <c r="A8" t="s">
        <v>142</v>
      </c>
      <c r="B8" s="19">
        <f>47478-(B7+B6)</f>
        <v>6610.800000000003</v>
      </c>
    </row>
    <row r="9" spans="1:3" ht="12.75">
      <c r="A9" t="s">
        <v>143</v>
      </c>
      <c r="B9" s="19">
        <f>SUM(B10:B13)</f>
        <v>30793.550600000002</v>
      </c>
      <c r="C9" s="19"/>
    </row>
    <row r="10" spans="1:3" ht="12.75">
      <c r="A10" s="147" t="s">
        <v>144</v>
      </c>
      <c r="B10" s="127">
        <f>122966*0.32*0.3</f>
        <v>11804.736</v>
      </c>
      <c r="C10" s="19"/>
    </row>
    <row r="11" spans="1:3" ht="12.75">
      <c r="A11" s="147" t="s">
        <v>145</v>
      </c>
      <c r="B11" s="127">
        <f>122966*0.23*0.19</f>
        <v>5373.6142</v>
      </c>
      <c r="C11" s="19"/>
    </row>
    <row r="12" spans="1:3" ht="12.75">
      <c r="A12" s="147" t="s">
        <v>146</v>
      </c>
      <c r="B12" s="127">
        <f>122966*0.42*0.07</f>
        <v>3615.2004000000006</v>
      </c>
      <c r="C12" s="19"/>
    </row>
    <row r="13" spans="1:6" ht="12.75">
      <c r="A13" s="142" t="s">
        <v>147</v>
      </c>
      <c r="B13" s="127">
        <v>10000</v>
      </c>
      <c r="C13" s="19"/>
      <c r="F13" s="101"/>
    </row>
    <row r="14" spans="1:3" ht="12.75">
      <c r="A14" s="11" t="s">
        <v>148</v>
      </c>
      <c r="B14" s="21">
        <f>(109694*0.8)-9100</f>
        <v>78655.20000000001</v>
      </c>
      <c r="C14" s="19"/>
    </row>
    <row r="15" spans="1:3" ht="12.75">
      <c r="A15" s="11"/>
      <c r="B15" s="20"/>
      <c r="C15" s="19"/>
    </row>
    <row r="16" spans="1:2" ht="12.75">
      <c r="A16" s="143" t="s">
        <v>36</v>
      </c>
      <c r="B16" s="26">
        <f>SUM(B6:B9,B14)</f>
        <v>156926.75060000003</v>
      </c>
    </row>
    <row r="17" spans="1:2" ht="12.75">
      <c r="A17" s="41"/>
      <c r="B17" s="20"/>
    </row>
    <row r="18" ht="12.75">
      <c r="B18" s="19"/>
    </row>
    <row r="19" spans="1:2" ht="12.75">
      <c r="A19" s="6" t="s">
        <v>149</v>
      </c>
      <c r="B19" s="19"/>
    </row>
    <row r="20" ht="12.75">
      <c r="B20" s="19"/>
    </row>
    <row r="21" spans="1:3" s="11" customFormat="1" ht="12.75">
      <c r="A21" s="144" t="s">
        <v>150</v>
      </c>
      <c r="B21" s="20">
        <v>138156</v>
      </c>
      <c r="C21" s="20"/>
    </row>
    <row r="22" spans="1:2" ht="12.75">
      <c r="A22" s="11" t="s">
        <v>151</v>
      </c>
      <c r="B22" s="21">
        <f>B6+B7+B8+B9+B14</f>
        <v>156926.75060000003</v>
      </c>
    </row>
    <row r="23" spans="1:3" s="11" customFormat="1" ht="12.75">
      <c r="A23" s="145" t="s">
        <v>152</v>
      </c>
      <c r="B23" s="26">
        <f>B21-B22</f>
        <v>-18770.75060000003</v>
      </c>
      <c r="C23" s="20"/>
    </row>
    <row r="24" spans="1:3" s="11" customFormat="1" ht="12.75">
      <c r="A24" s="144"/>
      <c r="B24" s="20"/>
      <c r="C24" s="20"/>
    </row>
    <row r="25" ht="12.75">
      <c r="B25" s="20"/>
    </row>
    <row r="26" spans="1:6" ht="94.5" customHeight="1">
      <c r="A26" s="157" t="s">
        <v>153</v>
      </c>
      <c r="B26" s="157"/>
      <c r="C26" s="146"/>
      <c r="D26" s="146"/>
      <c r="E26" s="146"/>
      <c r="F26" s="146"/>
    </row>
    <row r="27" spans="1:6" ht="12.75" customHeight="1">
      <c r="A27" s="146"/>
      <c r="B27" s="146"/>
      <c r="C27" s="146"/>
      <c r="D27" s="146"/>
      <c r="E27" s="146"/>
      <c r="F27" s="146"/>
    </row>
    <row r="28" spans="1:8" ht="44.25" customHeight="1">
      <c r="A28" s="148" t="s">
        <v>154</v>
      </c>
      <c r="B28" s="148"/>
      <c r="C28" s="107"/>
      <c r="D28" s="107"/>
      <c r="E28" s="107"/>
      <c r="F28" s="107"/>
      <c r="G28" s="107"/>
      <c r="H28" s="107"/>
    </row>
    <row r="29" spans="1:8" ht="12.75">
      <c r="A29" s="107"/>
      <c r="B29" s="107"/>
      <c r="C29" s="107"/>
      <c r="D29" s="107"/>
      <c r="E29" s="107"/>
      <c r="F29" s="107"/>
      <c r="G29" s="107"/>
      <c r="H29" s="107"/>
    </row>
    <row r="30" spans="1:8" ht="12.75">
      <c r="A30" s="107"/>
      <c r="B30" s="107"/>
      <c r="C30" s="107"/>
      <c r="D30" s="107"/>
      <c r="E30" s="107"/>
      <c r="F30" s="107"/>
      <c r="G30" s="107"/>
      <c r="H30" s="107"/>
    </row>
    <row r="31" spans="1:6" ht="12.75">
      <c r="A31" s="146"/>
      <c r="B31" s="146"/>
      <c r="C31" s="146"/>
      <c r="D31" s="146"/>
      <c r="E31" s="146"/>
      <c r="F31" s="146"/>
    </row>
    <row r="32" spans="1:6" ht="12.75">
      <c r="A32" s="146"/>
      <c r="B32" s="146"/>
      <c r="C32" s="146"/>
      <c r="D32" s="146"/>
      <c r="E32" s="146"/>
      <c r="F32" s="146"/>
    </row>
    <row r="33" spans="1:6" ht="12.75">
      <c r="A33" s="146"/>
      <c r="B33" s="146"/>
      <c r="C33" s="146"/>
      <c r="D33" s="146"/>
      <c r="E33" s="146"/>
      <c r="F33" s="146"/>
    </row>
    <row r="34" spans="1:6" ht="12.75">
      <c r="A34" s="146"/>
      <c r="B34" s="146"/>
      <c r="C34" s="146"/>
      <c r="D34" s="146"/>
      <c r="E34" s="146"/>
      <c r="F34" s="146"/>
    </row>
    <row r="35" spans="1:6" ht="12.75">
      <c r="A35" s="146"/>
      <c r="B35" s="146"/>
      <c r="C35" s="146"/>
      <c r="D35" s="146"/>
      <c r="E35" s="146"/>
      <c r="F35" s="146"/>
    </row>
    <row r="36" spans="1:6" ht="12.75">
      <c r="A36" s="146"/>
      <c r="B36" s="146"/>
      <c r="C36" s="146"/>
      <c r="D36" s="146"/>
      <c r="E36" s="146"/>
      <c r="F36" s="146"/>
    </row>
    <row r="37" spans="1:6" ht="17.25" customHeight="1">
      <c r="A37" s="146"/>
      <c r="B37" s="146"/>
      <c r="C37" s="146"/>
      <c r="D37" s="146"/>
      <c r="E37" s="146"/>
      <c r="F37" s="146"/>
    </row>
  </sheetData>
  <mergeCells count="3">
    <mergeCell ref="A1:B1"/>
    <mergeCell ref="A26:B26"/>
    <mergeCell ref="A28:B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 min="7" max="7" width="11.8515625" style="0" customWidth="1"/>
    <col min="8" max="9" width="16.00390625" style="0" customWidth="1"/>
  </cols>
  <sheetData>
    <row r="1" ht="12.75">
      <c r="A1" s="6" t="s">
        <v>19</v>
      </c>
    </row>
    <row r="2" ht="12.75">
      <c r="A2" s="6"/>
    </row>
    <row r="3" spans="1:8" ht="39.75" customHeight="1">
      <c r="A3" s="7" t="s">
        <v>25</v>
      </c>
      <c r="B3" s="8" t="s">
        <v>41</v>
      </c>
      <c r="C3" s="8" t="s">
        <v>26</v>
      </c>
      <c r="D3" s="8"/>
      <c r="E3" s="9" t="s">
        <v>27</v>
      </c>
      <c r="F3" s="9" t="s">
        <v>28</v>
      </c>
      <c r="G3" s="10"/>
      <c r="H3" s="11"/>
    </row>
    <row r="4" spans="1:8" ht="12" customHeight="1">
      <c r="A4" s="12"/>
      <c r="B4" s="13"/>
      <c r="C4" s="13"/>
      <c r="D4" s="13"/>
      <c r="E4" s="14"/>
      <c r="F4" s="14"/>
      <c r="G4" s="10"/>
      <c r="H4" s="11"/>
    </row>
    <row r="5" spans="1:8" ht="12.75">
      <c r="A5" s="15" t="s">
        <v>29</v>
      </c>
      <c r="B5" s="159" t="s">
        <v>30</v>
      </c>
      <c r="C5" s="159"/>
      <c r="D5" s="16"/>
      <c r="E5" s="159" t="s">
        <v>31</v>
      </c>
      <c r="F5" s="159"/>
      <c r="G5" s="17"/>
      <c r="H5" s="11"/>
    </row>
    <row r="7" spans="1:9" ht="12.75">
      <c r="A7" t="s">
        <v>32</v>
      </c>
      <c r="B7" s="18">
        <v>120.798</v>
      </c>
      <c r="C7" s="19">
        <v>3000</v>
      </c>
      <c r="D7" s="19"/>
      <c r="E7" s="19">
        <v>1371.41486208</v>
      </c>
      <c r="F7" s="19">
        <v>34058.88</v>
      </c>
      <c r="G7" s="20"/>
      <c r="H7" s="20"/>
      <c r="I7" s="19"/>
    </row>
    <row r="8" spans="1:9" ht="14.25">
      <c r="A8" t="s">
        <v>42</v>
      </c>
      <c r="B8" s="19">
        <v>12.98</v>
      </c>
      <c r="C8" s="19">
        <v>1400</v>
      </c>
      <c r="D8" s="19"/>
      <c r="E8" s="19">
        <v>92.10088800000001</v>
      </c>
      <c r="F8" s="19">
        <v>9933.84</v>
      </c>
      <c r="G8" s="20"/>
      <c r="H8" s="20"/>
      <c r="I8" s="19"/>
    </row>
    <row r="9" spans="1:9" ht="14.25">
      <c r="A9" t="s">
        <v>43</v>
      </c>
      <c r="B9" s="19">
        <v>1.75</v>
      </c>
      <c r="C9" s="19">
        <v>100</v>
      </c>
      <c r="D9" s="19"/>
      <c r="E9" s="19">
        <v>12.417300000000001</v>
      </c>
      <c r="F9" s="19">
        <v>709.56</v>
      </c>
      <c r="G9" s="20"/>
      <c r="H9" s="20"/>
      <c r="I9" s="19"/>
    </row>
    <row r="10" spans="1:9" ht="12.75">
      <c r="A10" t="s">
        <v>33</v>
      </c>
      <c r="B10" s="19">
        <v>0.436</v>
      </c>
      <c r="C10" s="19">
        <v>200</v>
      </c>
      <c r="D10" s="19"/>
      <c r="E10" s="19">
        <v>3.354925824</v>
      </c>
      <c r="F10" s="19">
        <v>1538.9568</v>
      </c>
      <c r="G10" s="20"/>
      <c r="H10" s="20"/>
      <c r="I10" s="19"/>
    </row>
    <row r="11" spans="1:9" ht="12.75">
      <c r="A11" t="s">
        <v>40</v>
      </c>
      <c r="B11" s="19">
        <v>10.499</v>
      </c>
      <c r="C11" s="19">
        <v>200</v>
      </c>
      <c r="D11" s="19"/>
      <c r="E11" s="19">
        <v>297.98681760000005</v>
      </c>
      <c r="F11" s="19">
        <v>5676.48</v>
      </c>
      <c r="G11" s="20"/>
      <c r="H11" s="20"/>
      <c r="I11" s="19"/>
    </row>
    <row r="12" spans="1:9" ht="12.75">
      <c r="A12" t="s">
        <v>34</v>
      </c>
      <c r="B12" s="19">
        <v>52</v>
      </c>
      <c r="C12" s="19">
        <v>200</v>
      </c>
      <c r="D12" s="19"/>
      <c r="E12" s="19">
        <v>1311.8976</v>
      </c>
      <c r="F12" s="19">
        <v>5045.76</v>
      </c>
      <c r="G12" s="20"/>
      <c r="H12" s="20"/>
      <c r="I12" s="19"/>
    </row>
    <row r="13" spans="1:9" ht="12.75">
      <c r="A13" t="s">
        <v>35</v>
      </c>
      <c r="B13" s="21">
        <v>945</v>
      </c>
      <c r="C13" s="21">
        <v>1350</v>
      </c>
      <c r="D13" s="21"/>
      <c r="E13" s="21">
        <v>13172.271840000001</v>
      </c>
      <c r="F13" s="21">
        <v>18817.5312</v>
      </c>
      <c r="G13" s="20"/>
      <c r="H13" s="20"/>
      <c r="I13" s="19"/>
    </row>
    <row r="14" spans="2:9" ht="12.75">
      <c r="B14" s="19"/>
      <c r="C14" s="19"/>
      <c r="D14" s="19"/>
      <c r="E14" s="19"/>
      <c r="F14" s="19"/>
      <c r="G14" s="20"/>
      <c r="H14" s="20"/>
      <c r="I14" s="19"/>
    </row>
    <row r="15" spans="1:9" ht="12.75">
      <c r="A15" s="22" t="s">
        <v>36</v>
      </c>
      <c r="B15" s="23">
        <v>1143.463</v>
      </c>
      <c r="C15" s="23">
        <v>6450</v>
      </c>
      <c r="D15" s="23"/>
      <c r="E15" s="23">
        <v>16261.444233504</v>
      </c>
      <c r="F15" s="23">
        <v>75781.008</v>
      </c>
      <c r="G15" s="24"/>
      <c r="H15" s="11"/>
      <c r="I15" s="6"/>
    </row>
    <row r="16" spans="1:8" ht="12.75">
      <c r="A16" s="25"/>
      <c r="B16" s="26"/>
      <c r="C16" s="26"/>
      <c r="D16" s="26"/>
      <c r="E16" s="27"/>
      <c r="F16" s="25"/>
      <c r="G16" s="11"/>
      <c r="H16" s="11"/>
    </row>
    <row r="17" spans="1:8" ht="12.75">
      <c r="A17" s="11"/>
      <c r="B17" s="20"/>
      <c r="C17" s="20"/>
      <c r="D17" s="20"/>
      <c r="E17" s="28"/>
      <c r="F17" s="11"/>
      <c r="G17" s="11"/>
      <c r="H17" s="11"/>
    </row>
    <row r="18" spans="1:8" ht="12.75">
      <c r="A18" s="15" t="s">
        <v>37</v>
      </c>
      <c r="B18" s="160" t="s">
        <v>38</v>
      </c>
      <c r="C18" s="160"/>
      <c r="D18" s="29"/>
      <c r="E18" s="161" t="s">
        <v>31</v>
      </c>
      <c r="F18" s="161"/>
      <c r="G18" s="11"/>
      <c r="H18" s="11"/>
    </row>
    <row r="19" spans="1:8" ht="12.75">
      <c r="A19" s="31"/>
      <c r="B19" s="29"/>
      <c r="C19" s="29"/>
      <c r="D19" s="29"/>
      <c r="E19" s="30"/>
      <c r="F19" s="30"/>
      <c r="G19" s="11"/>
      <c r="H19" s="11"/>
    </row>
    <row r="20" spans="1:8" ht="12.75">
      <c r="A20" t="s">
        <v>39</v>
      </c>
      <c r="B20" s="19">
        <v>120</v>
      </c>
      <c r="C20" s="19">
        <v>1100</v>
      </c>
      <c r="D20" s="19"/>
      <c r="E20" s="19">
        <v>851.4720000000001</v>
      </c>
      <c r="F20" s="19">
        <v>7805.16</v>
      </c>
      <c r="G20" s="20"/>
      <c r="H20" s="20"/>
    </row>
    <row r="21" spans="1:8" ht="12.75">
      <c r="A21" t="s">
        <v>40</v>
      </c>
      <c r="B21" s="19">
        <v>100</v>
      </c>
      <c r="C21" s="19">
        <v>500</v>
      </c>
      <c r="D21" s="19"/>
      <c r="E21" s="19">
        <v>2838.24</v>
      </c>
      <c r="F21" s="19">
        <v>14191.2</v>
      </c>
      <c r="G21" s="20"/>
      <c r="H21" s="20"/>
    </row>
    <row r="22" spans="1:8" ht="12.75">
      <c r="A22" t="s">
        <v>34</v>
      </c>
      <c r="B22" s="32">
        <v>250</v>
      </c>
      <c r="C22" s="32">
        <v>350</v>
      </c>
      <c r="D22" s="32"/>
      <c r="E22" s="32">
        <v>6307.2</v>
      </c>
      <c r="F22" s="32">
        <v>8830.08</v>
      </c>
      <c r="G22" s="20"/>
      <c r="H22" s="20"/>
    </row>
    <row r="23" spans="2:8" ht="12.75">
      <c r="B23" s="19"/>
      <c r="C23" s="19"/>
      <c r="D23" s="19"/>
      <c r="E23" s="19"/>
      <c r="F23" s="19"/>
      <c r="G23" s="20"/>
      <c r="H23" s="20"/>
    </row>
    <row r="24" spans="1:9" ht="12.75">
      <c r="A24" s="33" t="s">
        <v>36</v>
      </c>
      <c r="B24" s="34">
        <f>SUM(B20:B22)</f>
        <v>470</v>
      </c>
      <c r="C24" s="34">
        <f>SUM(C20:C22)</f>
        <v>1950</v>
      </c>
      <c r="D24" s="34"/>
      <c r="E24" s="34">
        <v>9996.912</v>
      </c>
      <c r="F24" s="34">
        <v>30826.44</v>
      </c>
      <c r="G24" s="35"/>
      <c r="H24" s="11"/>
      <c r="I24" s="6"/>
    </row>
    <row r="25" spans="1:8" ht="12.75">
      <c r="A25" s="6"/>
      <c r="B25" s="19"/>
      <c r="C25" s="19"/>
      <c r="D25" s="19"/>
      <c r="E25" s="19"/>
      <c r="F25" s="20"/>
      <c r="G25" s="11"/>
      <c r="H25" s="11"/>
    </row>
    <row r="26" spans="1:8" ht="29.25" customHeight="1">
      <c r="A26" s="162" t="s">
        <v>44</v>
      </c>
      <c r="B26" s="163"/>
      <c r="C26" s="163"/>
      <c r="D26" s="163"/>
      <c r="E26" s="163"/>
      <c r="F26" s="163"/>
      <c r="G26" s="11"/>
      <c r="H26" s="11"/>
    </row>
    <row r="27" spans="1:8" ht="12.75">
      <c r="A27" s="6"/>
      <c r="B27" s="19"/>
      <c r="C27" s="19"/>
      <c r="D27" s="19"/>
      <c r="E27" s="19"/>
      <c r="F27" s="20"/>
      <c r="G27" s="11"/>
      <c r="H27" s="11"/>
    </row>
    <row r="28" spans="1:6" ht="126.75" customHeight="1">
      <c r="A28" s="164" t="s">
        <v>45</v>
      </c>
      <c r="B28" s="164"/>
      <c r="C28" s="164"/>
      <c r="D28" s="164"/>
      <c r="E28" s="164"/>
      <c r="F28" s="164"/>
    </row>
    <row r="29" spans="1:6" ht="128.25" customHeight="1">
      <c r="A29" s="164" t="s">
        <v>46</v>
      </c>
      <c r="B29" s="165"/>
      <c r="C29" s="165"/>
      <c r="D29" s="165"/>
      <c r="E29" s="165"/>
      <c r="F29" s="165"/>
    </row>
    <row r="30" spans="1:6" ht="12.75" customHeight="1">
      <c r="A30" s="36"/>
      <c r="B30" s="36"/>
      <c r="C30" s="36"/>
      <c r="D30" s="36"/>
      <c r="E30" s="36"/>
      <c r="F30" s="36"/>
    </row>
    <row r="31" spans="1:9" ht="12.75" customHeight="1">
      <c r="A31" s="158" t="s">
        <v>47</v>
      </c>
      <c r="B31" s="158"/>
      <c r="C31" s="158"/>
      <c r="D31" s="158"/>
      <c r="E31" s="158"/>
      <c r="F31" s="158"/>
      <c r="G31" s="37"/>
      <c r="H31" s="37"/>
      <c r="I31" s="37"/>
    </row>
    <row r="32" spans="1:9" ht="12.75">
      <c r="A32" s="158"/>
      <c r="B32" s="158"/>
      <c r="C32" s="158"/>
      <c r="D32" s="158"/>
      <c r="E32" s="158"/>
      <c r="F32" s="158"/>
      <c r="G32" s="37"/>
      <c r="H32" s="37"/>
      <c r="I32" s="37"/>
    </row>
    <row r="33" spans="1:9" ht="12.75">
      <c r="A33" s="158"/>
      <c r="B33" s="158"/>
      <c r="C33" s="158"/>
      <c r="D33" s="158"/>
      <c r="E33" s="158"/>
      <c r="F33" s="158"/>
      <c r="G33" s="37"/>
      <c r="H33" s="37"/>
      <c r="I33" s="37"/>
    </row>
  </sheetData>
  <mergeCells count="8">
    <mergeCell ref="A31:F33"/>
    <mergeCell ref="B5:C5"/>
    <mergeCell ref="E5:F5"/>
    <mergeCell ref="B18:C18"/>
    <mergeCell ref="E18:F18"/>
    <mergeCell ref="A26:F26"/>
    <mergeCell ref="A28:F28"/>
    <mergeCell ref="A29:F29"/>
  </mergeCells>
  <printOptions/>
  <pageMargins left="0.75" right="0.75" top="1" bottom="1" header="0.5" footer="0.5"/>
  <pageSetup horizontalDpi="600" verticalDpi="600" orientation="portrait" scale="93" r:id="rId1"/>
</worksheet>
</file>

<file path=xl/worksheets/sheet7.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6" t="s">
        <v>48</v>
      </c>
    </row>
    <row r="2" spans="1:4" ht="12.75">
      <c r="A2" s="166"/>
      <c r="B2" s="166"/>
      <c r="C2" s="166"/>
      <c r="D2" s="166"/>
    </row>
    <row r="3" spans="1:4" ht="12.75">
      <c r="A3" s="25" t="s">
        <v>25</v>
      </c>
      <c r="B3" s="25">
        <v>2008</v>
      </c>
      <c r="C3" s="25"/>
      <c r="D3" s="38" t="s">
        <v>49</v>
      </c>
    </row>
    <row r="4" spans="2:4" ht="12.75">
      <c r="B4" s="150" t="s">
        <v>31</v>
      </c>
      <c r="C4" s="150"/>
      <c r="D4" s="150"/>
    </row>
    <row r="5" spans="2:4" ht="12.75">
      <c r="B5" s="39"/>
      <c r="C5" s="39"/>
      <c r="D5" s="39"/>
    </row>
    <row r="6" spans="1:4" ht="12.75">
      <c r="A6" s="15" t="s">
        <v>50</v>
      </c>
      <c r="B6" s="19">
        <v>70600</v>
      </c>
      <c r="D6" s="19">
        <v>14600</v>
      </c>
    </row>
    <row r="8" spans="1:4" ht="12.75">
      <c r="A8" s="15" t="s">
        <v>51</v>
      </c>
      <c r="B8" s="19">
        <v>16300</v>
      </c>
      <c r="D8" s="19">
        <v>75800</v>
      </c>
    </row>
    <row r="9" spans="1:4" ht="12.75">
      <c r="A9" s="31"/>
      <c r="B9" s="20"/>
      <c r="D9" s="19"/>
    </row>
    <row r="10" spans="1:4" ht="12.75">
      <c r="A10" s="15" t="s">
        <v>52</v>
      </c>
      <c r="B10" s="19">
        <v>10000</v>
      </c>
      <c r="D10" s="19">
        <v>30800</v>
      </c>
    </row>
    <row r="11" spans="1:2" ht="12.75">
      <c r="A11" s="31"/>
      <c r="B11" s="20"/>
    </row>
    <row r="12" spans="1:4" ht="12.75">
      <c r="A12" s="15" t="s">
        <v>53</v>
      </c>
      <c r="B12" s="40">
        <v>93000</v>
      </c>
      <c r="D12" s="19">
        <v>26200</v>
      </c>
    </row>
    <row r="13" spans="1:4" ht="12.75">
      <c r="A13" s="25"/>
      <c r="B13" s="25"/>
      <c r="C13" s="25"/>
      <c r="D13" s="25"/>
    </row>
    <row r="14" ht="12.75">
      <c r="A14" s="41"/>
    </row>
    <row r="15" spans="1:4" ht="15.75" customHeight="1">
      <c r="A15" s="157" t="s">
        <v>54</v>
      </c>
      <c r="B15" s="157"/>
      <c r="C15" s="157"/>
      <c r="D15" s="157"/>
    </row>
    <row r="16" spans="1:4" ht="12.75">
      <c r="A16" s="157"/>
      <c r="B16" s="157"/>
      <c r="C16" s="157"/>
      <c r="D16" s="157"/>
    </row>
    <row r="17" spans="1:4" ht="12.75">
      <c r="A17" s="157"/>
      <c r="B17" s="157"/>
      <c r="C17" s="157"/>
      <c r="D17" s="157"/>
    </row>
    <row r="18" spans="1:4" ht="12.75">
      <c r="A18" s="43"/>
      <c r="B18" s="43"/>
      <c r="C18" s="43"/>
      <c r="D18" s="43"/>
    </row>
    <row r="19" spans="1:4" ht="12.75">
      <c r="A19" s="157" t="s">
        <v>4</v>
      </c>
      <c r="B19" s="157"/>
      <c r="C19" s="157"/>
      <c r="D19" s="157"/>
    </row>
    <row r="20" spans="1:4" ht="12.75">
      <c r="A20" s="157"/>
      <c r="B20" s="157"/>
      <c r="C20" s="157"/>
      <c r="D20" s="157"/>
    </row>
    <row r="21" spans="1:4" ht="12.75">
      <c r="A21" s="157"/>
      <c r="B21" s="157"/>
      <c r="C21" s="157"/>
      <c r="D21" s="157"/>
    </row>
    <row r="22" spans="1:4" ht="12.75">
      <c r="A22" s="157"/>
      <c r="B22" s="157"/>
      <c r="C22" s="157"/>
      <c r="D22" s="157"/>
    </row>
    <row r="23" spans="1:4" ht="12.75">
      <c r="A23" s="157"/>
      <c r="B23" s="157"/>
      <c r="C23" s="157"/>
      <c r="D23" s="157"/>
    </row>
    <row r="24" spans="1:4" ht="12.75">
      <c r="A24" s="157"/>
      <c r="B24" s="157"/>
      <c r="C24" s="157"/>
      <c r="D24" s="157"/>
    </row>
    <row r="25" spans="1:4" ht="12.75">
      <c r="A25" s="157"/>
      <c r="B25" s="157"/>
      <c r="C25" s="157"/>
      <c r="D25" s="157"/>
    </row>
    <row r="26" spans="1:4" ht="26.25" customHeight="1">
      <c r="A26" s="157"/>
      <c r="B26" s="157"/>
      <c r="C26" s="157"/>
      <c r="D26" s="157"/>
    </row>
    <row r="28" spans="1:4" ht="12.75" customHeight="1">
      <c r="A28" s="158" t="s">
        <v>47</v>
      </c>
      <c r="B28" s="158"/>
      <c r="C28" s="158"/>
      <c r="D28" s="158"/>
    </row>
    <row r="29" spans="1:4" ht="12.75">
      <c r="A29" s="158"/>
      <c r="B29" s="158"/>
      <c r="C29" s="158"/>
      <c r="D29" s="158"/>
    </row>
    <row r="30" spans="1:4" ht="12.75">
      <c r="A30" s="158"/>
      <c r="B30" s="158"/>
      <c r="C30" s="158"/>
      <c r="D30" s="158"/>
    </row>
  </sheetData>
  <mergeCells count="5">
    <mergeCell ref="A28:D30"/>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57"/>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6" t="s">
        <v>48</v>
      </c>
      <c r="B1" s="166"/>
      <c r="C1" s="166"/>
      <c r="D1" s="166"/>
    </row>
    <row r="3" spans="1:4" ht="14.25">
      <c r="A3" s="25" t="s">
        <v>25</v>
      </c>
      <c r="B3" s="38" t="s">
        <v>5</v>
      </c>
      <c r="C3" s="25"/>
      <c r="D3" s="25" t="s">
        <v>55</v>
      </c>
    </row>
    <row r="4" spans="2:4" ht="12.75">
      <c r="B4" s="150" t="s">
        <v>31</v>
      </c>
      <c r="C4" s="150"/>
      <c r="D4" s="150"/>
    </row>
    <row r="5" spans="1:2" ht="12.75">
      <c r="A5" s="44" t="s">
        <v>56</v>
      </c>
      <c r="B5" s="44"/>
    </row>
    <row r="7" spans="1:4" ht="12.75">
      <c r="A7" t="s">
        <v>57</v>
      </c>
      <c r="B7" s="19">
        <v>30236.882166944106</v>
      </c>
      <c r="D7" s="19">
        <v>0</v>
      </c>
    </row>
    <row r="8" spans="1:4" ht="12.75">
      <c r="A8" t="s">
        <v>58</v>
      </c>
      <c r="B8" s="19">
        <v>3904.870534257564</v>
      </c>
      <c r="D8" s="19">
        <v>0</v>
      </c>
    </row>
    <row r="9" spans="1:6" ht="12.75">
      <c r="A9" t="s">
        <v>59</v>
      </c>
      <c r="B9" s="20">
        <v>14379.177011759295</v>
      </c>
      <c r="C9" s="11"/>
      <c r="D9" s="20">
        <f>B9*0.3</f>
        <v>4313.753103527788</v>
      </c>
      <c r="F9" s="45"/>
    </row>
    <row r="10" spans="1:6" ht="12.75">
      <c r="A10" t="s">
        <v>60</v>
      </c>
      <c r="B10" s="20">
        <v>10315.511851089039</v>
      </c>
      <c r="C10" s="11"/>
      <c r="D10" s="20">
        <v>10315.511851089039</v>
      </c>
      <c r="F10" s="19"/>
    </row>
    <row r="11" spans="1:4" ht="12.75">
      <c r="A11" t="s">
        <v>61</v>
      </c>
      <c r="B11" s="26">
        <v>11774.214999851829</v>
      </c>
      <c r="D11" s="26">
        <v>0</v>
      </c>
    </row>
    <row r="12" spans="1:4" ht="12.75">
      <c r="A12" s="46" t="s">
        <v>36</v>
      </c>
      <c r="B12" s="19">
        <f>SUM(B7:B11)</f>
        <v>70610.65656390184</v>
      </c>
      <c r="D12" s="19">
        <f>SUM(D7:D11)</f>
        <v>14629.264954616827</v>
      </c>
    </row>
    <row r="13" spans="1:4" ht="12.75">
      <c r="A13" s="46"/>
      <c r="B13" s="19"/>
      <c r="D13" s="19"/>
    </row>
    <row r="14" spans="1:4" ht="12.75">
      <c r="A14" s="44" t="s">
        <v>62</v>
      </c>
      <c r="B14" s="20"/>
      <c r="D14" s="19"/>
    </row>
    <row r="15" spans="1:4" ht="12.75">
      <c r="A15" s="31"/>
      <c r="B15" s="20"/>
      <c r="D15" s="19"/>
    </row>
    <row r="16" spans="1:6" ht="12.75">
      <c r="A16" t="s">
        <v>32</v>
      </c>
      <c r="B16" s="19">
        <v>1371.41486208</v>
      </c>
      <c r="D16" s="19">
        <v>34058.88</v>
      </c>
      <c r="F16" s="19"/>
    </row>
    <row r="17" spans="1:4" ht="12.75">
      <c r="A17" t="s">
        <v>63</v>
      </c>
      <c r="B17" s="19">
        <v>92.10088800000001</v>
      </c>
      <c r="D17" s="19">
        <v>9933.84</v>
      </c>
    </row>
    <row r="18" spans="1:4" ht="12.75">
      <c r="A18" t="s">
        <v>64</v>
      </c>
      <c r="B18" s="19">
        <v>12.417300000000001</v>
      </c>
      <c r="D18" s="19">
        <v>709.56</v>
      </c>
    </row>
    <row r="19" spans="1:4" ht="12.75">
      <c r="A19" t="s">
        <v>33</v>
      </c>
      <c r="B19" s="19">
        <v>3.354925824</v>
      </c>
      <c r="D19" s="19">
        <v>1538.9568</v>
      </c>
    </row>
    <row r="20" spans="1:4" ht="12.75">
      <c r="A20" t="s">
        <v>40</v>
      </c>
      <c r="B20" s="19">
        <v>297.98681760000005</v>
      </c>
      <c r="D20" s="19">
        <v>5676.48</v>
      </c>
    </row>
    <row r="21" spans="1:4" ht="12.75">
      <c r="A21" t="s">
        <v>34</v>
      </c>
      <c r="B21" s="19">
        <v>1311.8976</v>
      </c>
      <c r="D21" s="19">
        <v>5045.76</v>
      </c>
    </row>
    <row r="22" spans="1:4" ht="12.75">
      <c r="A22" t="s">
        <v>35</v>
      </c>
      <c r="B22" s="47">
        <v>13172.271840000001</v>
      </c>
      <c r="C22" s="48"/>
      <c r="D22" s="47">
        <v>18817.5312</v>
      </c>
    </row>
    <row r="23" spans="1:4" ht="12.75">
      <c r="A23" s="49" t="s">
        <v>36</v>
      </c>
      <c r="B23" s="23">
        <v>16261.444233504</v>
      </c>
      <c r="D23" s="23">
        <v>75781.008</v>
      </c>
    </row>
    <row r="24" ht="12.75">
      <c r="B24" s="19"/>
    </row>
    <row r="25" spans="1:2" ht="12.75">
      <c r="A25" s="44" t="s">
        <v>65</v>
      </c>
      <c r="B25" s="20"/>
    </row>
    <row r="26" spans="1:2" ht="12.75">
      <c r="A26" s="31"/>
      <c r="B26" s="20"/>
    </row>
    <row r="27" spans="1:4" ht="12.75">
      <c r="A27" t="s">
        <v>39</v>
      </c>
      <c r="B27" s="19">
        <v>851.4720000000001</v>
      </c>
      <c r="D27" s="19">
        <v>7805.16</v>
      </c>
    </row>
    <row r="28" spans="1:4" ht="12.75">
      <c r="A28" t="s">
        <v>40</v>
      </c>
      <c r="B28" s="19">
        <v>2838.24</v>
      </c>
      <c r="D28" s="19">
        <v>14191.2</v>
      </c>
    </row>
    <row r="29" spans="1:4" ht="12.75">
      <c r="A29" t="s">
        <v>34</v>
      </c>
      <c r="B29" s="26">
        <v>6307.2</v>
      </c>
      <c r="C29" s="11"/>
      <c r="D29" s="26">
        <v>8830.08</v>
      </c>
    </row>
    <row r="30" spans="1:4" ht="12.75">
      <c r="A30" s="49" t="s">
        <v>36</v>
      </c>
      <c r="B30" s="50">
        <v>9996.912</v>
      </c>
      <c r="C30" s="11"/>
      <c r="D30" s="50">
        <v>30826.44</v>
      </c>
    </row>
    <row r="31" spans="1:2" ht="12.75">
      <c r="A31" s="6"/>
      <c r="B31" s="19"/>
    </row>
    <row r="32" spans="1:2" ht="14.25">
      <c r="A32" s="44" t="s">
        <v>6</v>
      </c>
      <c r="B32" s="20"/>
    </row>
    <row r="33" spans="1:2" ht="12.75">
      <c r="A33" s="31"/>
      <c r="B33" s="20"/>
    </row>
    <row r="34" spans="1:4" ht="12.75">
      <c r="A34" t="s">
        <v>58</v>
      </c>
      <c r="B34" s="19">
        <v>91155.28803697244</v>
      </c>
      <c r="D34" s="19">
        <f>B34*0.25</f>
        <v>22788.82200924311</v>
      </c>
    </row>
    <row r="35" spans="1:7" ht="12.75">
      <c r="A35" s="51" t="s">
        <v>66</v>
      </c>
      <c r="B35" s="40">
        <f>66336*21.1/1000</f>
        <v>1399.6896000000002</v>
      </c>
      <c r="D35" s="19">
        <v>2396</v>
      </c>
      <c r="F35" s="19"/>
      <c r="G35" s="19"/>
    </row>
    <row r="36" spans="1:4" ht="12.75">
      <c r="A36" s="15" t="s">
        <v>67</v>
      </c>
      <c r="B36" s="52">
        <f>12951000*37.8/1000000</f>
        <v>489.54779999999994</v>
      </c>
      <c r="D36" s="26">
        <v>1045</v>
      </c>
    </row>
    <row r="37" spans="1:6" ht="12.75">
      <c r="A37" s="53" t="s">
        <v>36</v>
      </c>
      <c r="B37" s="19">
        <f>SUM(B34:B36)</f>
        <v>93044.52543697244</v>
      </c>
      <c r="D37" s="19">
        <f>SUM(D34:D36)</f>
        <v>26229.82200924311</v>
      </c>
      <c r="F37" s="54"/>
    </row>
    <row r="38" spans="1:4" ht="12.75">
      <c r="A38" s="55"/>
      <c r="B38" s="26"/>
      <c r="C38" s="25"/>
      <c r="D38" s="26"/>
    </row>
    <row r="39" spans="1:4" ht="12.75">
      <c r="A39" s="11"/>
      <c r="B39" s="11"/>
      <c r="C39" s="11"/>
      <c r="D39" s="11"/>
    </row>
    <row r="40" spans="1:6" s="6" customFormat="1" ht="12.75">
      <c r="A40" s="56" t="s">
        <v>68</v>
      </c>
      <c r="B40" s="34">
        <f>B37+B30+B23+B12</f>
        <v>189913.53823437827</v>
      </c>
      <c r="C40" s="57"/>
      <c r="D40" s="34">
        <f>D37+D30+D23+D12</f>
        <v>147466.53496385994</v>
      </c>
      <c r="F40" s="58"/>
    </row>
    <row r="41" ht="12.75">
      <c r="A41" s="41"/>
    </row>
    <row r="42" spans="1:4" ht="12.75" customHeight="1">
      <c r="A42" s="157" t="s">
        <v>7</v>
      </c>
      <c r="B42" s="157"/>
      <c r="C42" s="157"/>
      <c r="D42" s="157"/>
    </row>
    <row r="43" spans="1:4" ht="12.75">
      <c r="A43" s="157"/>
      <c r="B43" s="157"/>
      <c r="C43" s="157"/>
      <c r="D43" s="157"/>
    </row>
    <row r="44" spans="1:4" ht="17.25" customHeight="1">
      <c r="A44" s="157"/>
      <c r="B44" s="157"/>
      <c r="C44" s="157"/>
      <c r="D44" s="157"/>
    </row>
    <row r="45" spans="1:4" ht="12.75">
      <c r="A45" s="42"/>
      <c r="B45" s="42"/>
      <c r="C45" s="42"/>
      <c r="D45" s="42"/>
    </row>
    <row r="46" spans="1:4" ht="12.75">
      <c r="A46" s="157" t="s">
        <v>8</v>
      </c>
      <c r="B46" s="157"/>
      <c r="C46" s="157"/>
      <c r="D46" s="157"/>
    </row>
    <row r="47" spans="1:4" ht="12.75">
      <c r="A47" s="157"/>
      <c r="B47" s="157"/>
      <c r="C47" s="157"/>
      <c r="D47" s="157"/>
    </row>
    <row r="48" spans="1:4" ht="12.75">
      <c r="A48" s="157"/>
      <c r="B48" s="157"/>
      <c r="C48" s="157"/>
      <c r="D48" s="157"/>
    </row>
    <row r="49" spans="1:4" ht="12.75">
      <c r="A49" s="157"/>
      <c r="B49" s="157"/>
      <c r="C49" s="157"/>
      <c r="D49" s="157"/>
    </row>
    <row r="50" spans="1:4" ht="12.75">
      <c r="A50" s="157"/>
      <c r="B50" s="157"/>
      <c r="C50" s="157"/>
      <c r="D50" s="157"/>
    </row>
    <row r="51" spans="1:4" ht="12.75">
      <c r="A51" s="157"/>
      <c r="B51" s="157"/>
      <c r="C51" s="157"/>
      <c r="D51" s="157"/>
    </row>
    <row r="52" spans="1:4" ht="12.75">
      <c r="A52" s="157"/>
      <c r="B52" s="157"/>
      <c r="C52" s="157"/>
      <c r="D52" s="157"/>
    </row>
    <row r="53" spans="1:4" ht="14.25" customHeight="1">
      <c r="A53" s="157"/>
      <c r="B53" s="157"/>
      <c r="C53" s="157"/>
      <c r="D53" s="157"/>
    </row>
    <row r="55" spans="1:4" ht="12.75">
      <c r="A55" s="158" t="s">
        <v>47</v>
      </c>
      <c r="B55" s="158"/>
      <c r="C55" s="158"/>
      <c r="D55" s="158"/>
    </row>
    <row r="56" spans="1:4" ht="12.75">
      <c r="A56" s="158"/>
      <c r="B56" s="158"/>
      <c r="C56" s="158"/>
      <c r="D56" s="158"/>
    </row>
    <row r="57" spans="1:4" ht="12.75">
      <c r="A57" s="158"/>
      <c r="B57" s="158"/>
      <c r="C57" s="158"/>
      <c r="D57" s="158"/>
    </row>
  </sheetData>
  <mergeCells count="5">
    <mergeCell ref="A55:D57"/>
    <mergeCell ref="A1:D1"/>
    <mergeCell ref="B4:D4"/>
    <mergeCell ref="A42:D44"/>
    <mergeCell ref="A46:D53"/>
  </mergeCells>
  <printOptions/>
  <pageMargins left="0.75" right="0.75" top="1" bottom="1" header="0.5" footer="0.5"/>
  <pageSetup horizontalDpi="600" verticalDpi="600" orientation="portrait" r:id="rId2"/>
  <rowBreaks count="1" manualBreakCount="1">
    <brk id="45" max="255" man="1"/>
  </rowBreaks>
  <drawing r:id="rId1"/>
</worksheet>
</file>

<file path=xl/worksheets/sheet9.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6" t="s">
        <v>22</v>
      </c>
    </row>
    <row r="3" spans="1:6" ht="38.25">
      <c r="A3" s="7" t="s">
        <v>25</v>
      </c>
      <c r="B3" s="8" t="s">
        <v>69</v>
      </c>
      <c r="C3" s="8" t="s">
        <v>26</v>
      </c>
      <c r="D3" s="8"/>
      <c r="E3" s="9" t="s">
        <v>70</v>
      </c>
      <c r="F3" s="9" t="s">
        <v>71</v>
      </c>
    </row>
    <row r="4" spans="1:6" ht="12.75">
      <c r="A4" s="15"/>
      <c r="B4" s="159" t="s">
        <v>30</v>
      </c>
      <c r="C4" s="159"/>
      <c r="D4" s="16"/>
      <c r="E4" s="159" t="s">
        <v>31</v>
      </c>
      <c r="F4" s="159"/>
    </row>
    <row r="6" ht="12.75">
      <c r="A6" t="s">
        <v>72</v>
      </c>
    </row>
    <row r="7" spans="1:6" ht="12.75">
      <c r="A7" s="59" t="s">
        <v>57</v>
      </c>
      <c r="B7" s="19">
        <v>337.432</v>
      </c>
      <c r="C7" s="40">
        <v>0</v>
      </c>
      <c r="E7" s="19">
        <v>7179.7864032</v>
      </c>
      <c r="F7">
        <v>0</v>
      </c>
    </row>
    <row r="8" spans="1:6" ht="12.75">
      <c r="A8" s="59" t="s">
        <v>58</v>
      </c>
      <c r="B8" s="19">
        <v>62.484</v>
      </c>
      <c r="C8" s="40">
        <v>0</v>
      </c>
      <c r="E8" s="60">
        <v>163.27271159999998</v>
      </c>
      <c r="F8">
        <v>0</v>
      </c>
    </row>
    <row r="9" spans="1:6" ht="12.75">
      <c r="A9" s="59" t="s">
        <v>73</v>
      </c>
      <c r="B9" s="19">
        <v>459.169</v>
      </c>
      <c r="C9" s="61">
        <v>140</v>
      </c>
      <c r="E9" s="19">
        <v>3198.6757872</v>
      </c>
      <c r="F9" s="19">
        <v>900</v>
      </c>
    </row>
    <row r="10" spans="1:6" ht="12.75">
      <c r="A10" s="59" t="s">
        <v>60</v>
      </c>
      <c r="B10" s="32">
        <v>105.764</v>
      </c>
      <c r="C10" s="62">
        <v>106</v>
      </c>
      <c r="E10" s="32">
        <v>2900</v>
      </c>
      <c r="F10" s="32">
        <v>2900</v>
      </c>
    </row>
    <row r="11" spans="1:3" ht="12.75">
      <c r="A11" s="59"/>
      <c r="C11" s="63"/>
    </row>
    <row r="12" spans="1:6" ht="12.75">
      <c r="A12" s="59" t="s">
        <v>36</v>
      </c>
      <c r="B12" s="19">
        <f>SUM(B7:B10)</f>
        <v>964.849</v>
      </c>
      <c r="C12" s="40">
        <f>SUM(C7:C10)</f>
        <v>246</v>
      </c>
      <c r="E12" s="19">
        <f>SUM(E7:E10)</f>
        <v>13441.734902</v>
      </c>
      <c r="F12" s="19">
        <f>SUM(F7:F10)</f>
        <v>3800</v>
      </c>
    </row>
    <row r="15" ht="12.75">
      <c r="A15" t="s">
        <v>74</v>
      </c>
    </row>
    <row r="16" spans="1:6" ht="12.75">
      <c r="A16" s="59" t="s">
        <v>32</v>
      </c>
      <c r="B16" s="60">
        <v>25.369</v>
      </c>
      <c r="C16" s="60">
        <v>709.8891246527861</v>
      </c>
      <c r="E16" s="19">
        <v>288.01324224</v>
      </c>
      <c r="F16" s="19">
        <v>8060</v>
      </c>
    </row>
    <row r="17" spans="1:6" ht="12.75">
      <c r="A17" s="59" t="s">
        <v>63</v>
      </c>
      <c r="B17" s="60">
        <f>(1173*0.8)/1000</f>
        <v>0.9384000000000001</v>
      </c>
      <c r="C17" s="60">
        <v>190</v>
      </c>
      <c r="E17" s="60">
        <f>1173*0.8*365*24*0.225*0.0036/1000*0.82</f>
        <v>5.4599790528000005</v>
      </c>
      <c r="F17" s="19">
        <v>1260</v>
      </c>
    </row>
    <row r="18" spans="1:6" ht="12.75">
      <c r="A18" s="59" t="s">
        <v>64</v>
      </c>
      <c r="B18" s="60">
        <f>(1173*0.2)/1000</f>
        <v>0.23460000000000003</v>
      </c>
      <c r="C18" s="60">
        <v>30</v>
      </c>
      <c r="E18" s="60">
        <f>1173*0.2*365*24*0.225*0.0036/1000*0.82</f>
        <v>1.3649947632000001</v>
      </c>
      <c r="F18" s="19">
        <v>220</v>
      </c>
    </row>
    <row r="19" spans="1:6" ht="12.75">
      <c r="A19" s="59" t="s">
        <v>33</v>
      </c>
      <c r="B19" s="60">
        <v>0.419</v>
      </c>
      <c r="C19" s="60">
        <v>120</v>
      </c>
      <c r="E19" s="60">
        <f>419*365*24*0.244*0.0000036*0.82</f>
        <v>2.6437738867199996</v>
      </c>
      <c r="F19" s="19">
        <v>910</v>
      </c>
    </row>
    <row r="20" spans="1:6" ht="12.75">
      <c r="A20" s="59" t="s">
        <v>40</v>
      </c>
      <c r="B20" s="60">
        <v>3</v>
      </c>
      <c r="C20" s="60">
        <v>69.89425536744304</v>
      </c>
      <c r="E20" s="60">
        <v>85.1472</v>
      </c>
      <c r="F20" s="19">
        <v>1980</v>
      </c>
    </row>
    <row r="21" spans="1:6" ht="12.75">
      <c r="A21" s="59" t="s">
        <v>34</v>
      </c>
      <c r="B21" s="60">
        <v>10.838</v>
      </c>
      <c r="C21" s="60">
        <v>40</v>
      </c>
      <c r="E21" s="60">
        <f>B21*365*24*0.72*3.6/1000</f>
        <v>246.08676096000002</v>
      </c>
      <c r="F21" s="19">
        <v>960</v>
      </c>
    </row>
    <row r="22" spans="1:6" ht="12.75">
      <c r="A22" s="59" t="s">
        <v>35</v>
      </c>
      <c r="B22" s="64">
        <v>77.885</v>
      </c>
      <c r="C22" s="64">
        <v>100</v>
      </c>
      <c r="E22" s="32">
        <f>B22*365*24*0.442*0.0000036*1000</f>
        <v>1085.63216112</v>
      </c>
      <c r="F22" s="32">
        <v>1319.89824</v>
      </c>
    </row>
    <row r="23" ht="12.75">
      <c r="A23" s="59"/>
    </row>
    <row r="24" spans="1:6" ht="12.75">
      <c r="A24" s="65" t="s">
        <v>36</v>
      </c>
      <c r="B24" s="27">
        <f>SUM(B16:B22)</f>
        <v>118.684</v>
      </c>
      <c r="C24" s="26">
        <f>SUM(C16:C22)</f>
        <v>1259.783380020229</v>
      </c>
      <c r="D24" s="25"/>
      <c r="E24" s="26">
        <f>SUM(E16:E22)</f>
        <v>1714.3481120227202</v>
      </c>
      <c r="F24" s="26">
        <f>SUM(F16:F22)</f>
        <v>14709.89824</v>
      </c>
    </row>
    <row r="26" ht="12.75">
      <c r="A26" s="66" t="s">
        <v>75</v>
      </c>
    </row>
    <row r="27" ht="12.75">
      <c r="A27" s="67"/>
    </row>
    <row r="28" spans="1:9" ht="12.75" customHeight="1">
      <c r="A28" s="157" t="s">
        <v>9</v>
      </c>
      <c r="B28" s="157"/>
      <c r="C28" s="157"/>
      <c r="D28" s="157"/>
      <c r="E28" s="157"/>
      <c r="F28" s="157"/>
      <c r="G28" s="68"/>
      <c r="H28" s="68"/>
      <c r="I28" s="68"/>
    </row>
    <row r="29" spans="1:9" ht="12.75">
      <c r="A29" s="157"/>
      <c r="B29" s="157"/>
      <c r="C29" s="157"/>
      <c r="D29" s="157"/>
      <c r="E29" s="157"/>
      <c r="F29" s="157"/>
      <c r="G29" s="68"/>
      <c r="H29" s="68"/>
      <c r="I29" s="68"/>
    </row>
    <row r="30" spans="1:9" ht="12.75" customHeight="1">
      <c r="A30" s="157"/>
      <c r="B30" s="157"/>
      <c r="C30" s="157"/>
      <c r="D30" s="157"/>
      <c r="E30" s="157"/>
      <c r="F30" s="157"/>
      <c r="G30" s="68"/>
      <c r="H30" s="68"/>
      <c r="I30" s="68"/>
    </row>
    <row r="31" spans="1:9" ht="12.75">
      <c r="A31" s="157"/>
      <c r="B31" s="157"/>
      <c r="C31" s="157"/>
      <c r="D31" s="157"/>
      <c r="E31" s="157"/>
      <c r="F31" s="157"/>
      <c r="G31" s="68"/>
      <c r="H31" s="68"/>
      <c r="I31" s="68"/>
    </row>
    <row r="32" spans="1:9" ht="12.75" customHeight="1">
      <c r="A32" s="157"/>
      <c r="B32" s="157"/>
      <c r="C32" s="157"/>
      <c r="D32" s="157"/>
      <c r="E32" s="157"/>
      <c r="F32" s="157"/>
      <c r="G32" s="68"/>
      <c r="H32" s="68"/>
      <c r="I32" s="68"/>
    </row>
    <row r="33" spans="1:9" ht="14.25" customHeight="1">
      <c r="A33" s="157"/>
      <c r="B33" s="157"/>
      <c r="C33" s="157"/>
      <c r="D33" s="157"/>
      <c r="E33" s="157"/>
      <c r="F33" s="157"/>
      <c r="G33" s="68"/>
      <c r="H33" s="68"/>
      <c r="I33" s="68"/>
    </row>
    <row r="34" spans="1:9" ht="14.25" customHeight="1">
      <c r="A34" s="157" t="s">
        <v>10</v>
      </c>
      <c r="B34" s="167"/>
      <c r="C34" s="167"/>
      <c r="D34" s="167"/>
      <c r="E34" s="167"/>
      <c r="F34" s="167"/>
      <c r="G34" s="69"/>
      <c r="H34" s="69"/>
      <c r="I34" s="69"/>
    </row>
    <row r="35" spans="1:9" ht="12.75">
      <c r="A35" s="167"/>
      <c r="B35" s="167"/>
      <c r="C35" s="167"/>
      <c r="D35" s="167"/>
      <c r="E35" s="167"/>
      <c r="F35" s="167"/>
      <c r="G35" s="69"/>
      <c r="H35" s="69"/>
      <c r="I35" s="69"/>
    </row>
    <row r="36" spans="1:9" ht="12.75">
      <c r="A36" s="167"/>
      <c r="B36" s="167"/>
      <c r="C36" s="167"/>
      <c r="D36" s="167"/>
      <c r="E36" s="167"/>
      <c r="F36" s="167"/>
      <c r="G36" s="69"/>
      <c r="H36" s="69"/>
      <c r="I36" s="69"/>
    </row>
    <row r="37" spans="1:9" ht="12.75">
      <c r="A37" s="167"/>
      <c r="B37" s="167"/>
      <c r="C37" s="167"/>
      <c r="D37" s="167"/>
      <c r="E37" s="167"/>
      <c r="F37" s="167"/>
      <c r="G37" s="69"/>
      <c r="H37" s="69"/>
      <c r="I37" s="69"/>
    </row>
    <row r="38" spans="1:9" ht="12.75">
      <c r="A38" s="167"/>
      <c r="B38" s="167"/>
      <c r="C38" s="167"/>
      <c r="D38" s="167"/>
      <c r="E38" s="167"/>
      <c r="F38" s="167"/>
      <c r="G38" s="69"/>
      <c r="H38" s="69"/>
      <c r="I38" s="69"/>
    </row>
    <row r="39" spans="1:9" ht="12.75">
      <c r="A39" s="167"/>
      <c r="B39" s="167"/>
      <c r="C39" s="167"/>
      <c r="D39" s="167"/>
      <c r="E39" s="167"/>
      <c r="F39" s="167"/>
      <c r="G39" s="69"/>
      <c r="H39" s="69"/>
      <c r="I39" s="69"/>
    </row>
    <row r="40" spans="1:9" ht="12.75">
      <c r="A40" s="167"/>
      <c r="B40" s="167"/>
      <c r="C40" s="167"/>
      <c r="D40" s="167"/>
      <c r="E40" s="167"/>
      <c r="F40" s="167"/>
      <c r="G40" s="69"/>
      <c r="H40" s="69"/>
      <c r="I40" s="69"/>
    </row>
    <row r="41" spans="1:9" ht="15" customHeight="1">
      <c r="A41" s="167" t="s">
        <v>11</v>
      </c>
      <c r="B41" s="167"/>
      <c r="C41" s="167"/>
      <c r="D41" s="167"/>
      <c r="E41" s="167"/>
      <c r="F41" s="167"/>
      <c r="G41" s="69"/>
      <c r="H41" s="69"/>
      <c r="I41" s="69"/>
    </row>
    <row r="42" spans="1:9" ht="12.75">
      <c r="A42" s="167"/>
      <c r="B42" s="167"/>
      <c r="C42" s="167"/>
      <c r="D42" s="167"/>
      <c r="E42" s="167"/>
      <c r="F42" s="167"/>
      <c r="G42" s="69"/>
      <c r="H42" s="69"/>
      <c r="I42" s="69"/>
    </row>
    <row r="43" spans="1:9" ht="12.75">
      <c r="A43" s="167"/>
      <c r="B43" s="167"/>
      <c r="C43" s="167"/>
      <c r="D43" s="167"/>
      <c r="E43" s="167"/>
      <c r="F43" s="167"/>
      <c r="G43" s="69"/>
      <c r="H43" s="69"/>
      <c r="I43" s="69"/>
    </row>
    <row r="44" spans="1:9" ht="12.75">
      <c r="A44" s="167"/>
      <c r="B44" s="167"/>
      <c r="C44" s="167"/>
      <c r="D44" s="167"/>
      <c r="E44" s="167"/>
      <c r="F44" s="167"/>
      <c r="G44" s="69"/>
      <c r="H44" s="69"/>
      <c r="I44" s="69"/>
    </row>
    <row r="45" spans="1:9" ht="12.75">
      <c r="A45" s="167"/>
      <c r="B45" s="167"/>
      <c r="C45" s="167"/>
      <c r="D45" s="167"/>
      <c r="E45" s="167"/>
      <c r="F45" s="167"/>
      <c r="G45" s="69"/>
      <c r="H45" s="69"/>
      <c r="I45" s="69"/>
    </row>
    <row r="46" spans="1:9" ht="12.75">
      <c r="A46" s="167"/>
      <c r="B46" s="167"/>
      <c r="C46" s="167"/>
      <c r="D46" s="167"/>
      <c r="E46" s="167"/>
      <c r="F46" s="167"/>
      <c r="G46" s="69"/>
      <c r="H46" s="69"/>
      <c r="I46" s="69"/>
    </row>
    <row r="47" spans="1:9" ht="12.75">
      <c r="A47" s="167"/>
      <c r="B47" s="167"/>
      <c r="C47" s="167"/>
      <c r="D47" s="167"/>
      <c r="E47" s="167"/>
      <c r="F47" s="167"/>
      <c r="G47" s="69"/>
      <c r="H47" s="69"/>
      <c r="I47" s="69"/>
    </row>
    <row r="48" spans="1:9" ht="13.5" customHeight="1">
      <c r="A48" s="157" t="s">
        <v>12</v>
      </c>
      <c r="B48" s="157"/>
      <c r="C48" s="157"/>
      <c r="D48" s="157"/>
      <c r="E48" s="157"/>
      <c r="F48" s="157"/>
      <c r="G48" s="68"/>
      <c r="H48" s="68"/>
      <c r="I48" s="68"/>
    </row>
    <row r="49" spans="1:9" ht="12.75">
      <c r="A49" s="157"/>
      <c r="B49" s="157"/>
      <c r="C49" s="157"/>
      <c r="D49" s="157"/>
      <c r="E49" s="157"/>
      <c r="F49" s="157"/>
      <c r="G49" s="68"/>
      <c r="H49" s="68"/>
      <c r="I49" s="68"/>
    </row>
    <row r="50" spans="1:9" ht="12.75">
      <c r="A50" s="157"/>
      <c r="B50" s="157"/>
      <c r="C50" s="157"/>
      <c r="D50" s="157"/>
      <c r="E50" s="157"/>
      <c r="F50" s="157"/>
      <c r="G50" s="68"/>
      <c r="H50" s="68"/>
      <c r="I50" s="68"/>
    </row>
    <row r="51" spans="1:9" ht="12.75">
      <c r="A51" s="157"/>
      <c r="B51" s="157"/>
      <c r="C51" s="157"/>
      <c r="D51" s="157"/>
      <c r="E51" s="157"/>
      <c r="F51" s="157"/>
      <c r="G51" s="68"/>
      <c r="H51" s="68"/>
      <c r="I51" s="68"/>
    </row>
    <row r="52" spans="1:9" ht="12.75">
      <c r="A52" s="157"/>
      <c r="B52" s="157"/>
      <c r="C52" s="157"/>
      <c r="D52" s="157"/>
      <c r="E52" s="157"/>
      <c r="F52" s="157"/>
      <c r="G52" s="68"/>
      <c r="H52" s="68"/>
      <c r="I52" s="68"/>
    </row>
    <row r="53" spans="1:9" ht="12.75">
      <c r="A53" s="157"/>
      <c r="B53" s="157"/>
      <c r="C53" s="157"/>
      <c r="D53" s="157"/>
      <c r="E53" s="157"/>
      <c r="F53" s="157"/>
      <c r="G53" s="68"/>
      <c r="H53" s="68"/>
      <c r="I53" s="68"/>
    </row>
    <row r="54" spans="1:9" ht="12.75">
      <c r="A54" s="157"/>
      <c r="B54" s="157"/>
      <c r="C54" s="157"/>
      <c r="D54" s="157"/>
      <c r="E54" s="157"/>
      <c r="F54" s="157"/>
      <c r="G54" s="68"/>
      <c r="H54" s="68"/>
      <c r="I54" s="68"/>
    </row>
    <row r="55" spans="1:9" ht="12.75" customHeight="1">
      <c r="A55" s="157" t="s">
        <v>13</v>
      </c>
      <c r="B55" s="157"/>
      <c r="C55" s="157"/>
      <c r="D55" s="157"/>
      <c r="E55" s="157"/>
      <c r="F55" s="157"/>
      <c r="G55" s="70"/>
      <c r="H55" s="70"/>
      <c r="I55" s="70"/>
    </row>
    <row r="56" spans="1:9" ht="12.75">
      <c r="A56" s="157"/>
      <c r="B56" s="157"/>
      <c r="C56" s="157"/>
      <c r="D56" s="157"/>
      <c r="E56" s="157"/>
      <c r="F56" s="157"/>
      <c r="G56" s="70"/>
      <c r="H56" s="70"/>
      <c r="I56" s="70"/>
    </row>
    <row r="57" spans="1:9" ht="12.75">
      <c r="A57" s="157"/>
      <c r="B57" s="157"/>
      <c r="C57" s="157"/>
      <c r="D57" s="157"/>
      <c r="E57" s="157"/>
      <c r="F57" s="157"/>
      <c r="G57" s="70"/>
      <c r="H57" s="70"/>
      <c r="I57" s="70"/>
    </row>
    <row r="58" spans="1:9" ht="12.75">
      <c r="A58" s="157"/>
      <c r="B58" s="157"/>
      <c r="C58" s="157"/>
      <c r="D58" s="157"/>
      <c r="E58" s="157"/>
      <c r="F58" s="157"/>
      <c r="G58" s="70"/>
      <c r="H58" s="70"/>
      <c r="I58" s="70"/>
    </row>
    <row r="59" spans="1:9" ht="12.75">
      <c r="A59" s="157"/>
      <c r="B59" s="157"/>
      <c r="C59" s="157"/>
      <c r="D59" s="157"/>
      <c r="E59" s="157"/>
      <c r="F59" s="157"/>
      <c r="G59" s="70"/>
      <c r="H59" s="70"/>
      <c r="I59" s="70"/>
    </row>
    <row r="60" spans="1:9" ht="12.75">
      <c r="A60" s="157"/>
      <c r="B60" s="157"/>
      <c r="C60" s="157"/>
      <c r="D60" s="157"/>
      <c r="E60" s="157"/>
      <c r="F60" s="157"/>
      <c r="G60" s="70"/>
      <c r="H60" s="70"/>
      <c r="I60" s="70"/>
    </row>
    <row r="61" spans="1:9" ht="12.75">
      <c r="A61" s="157"/>
      <c r="B61" s="157"/>
      <c r="C61" s="157"/>
      <c r="D61" s="157"/>
      <c r="E61" s="157"/>
      <c r="F61" s="157"/>
      <c r="G61" s="70"/>
      <c r="H61" s="70"/>
      <c r="I61" s="70"/>
    </row>
    <row r="62" spans="1:9" ht="12.75" customHeight="1">
      <c r="A62" s="157" t="s">
        <v>14</v>
      </c>
      <c r="B62" s="157"/>
      <c r="C62" s="157"/>
      <c r="D62" s="157"/>
      <c r="E62" s="157"/>
      <c r="F62" s="157"/>
      <c r="G62" s="68"/>
      <c r="H62" s="68"/>
      <c r="I62" s="68"/>
    </row>
    <row r="63" spans="1:9" ht="12.75">
      <c r="A63" s="157"/>
      <c r="B63" s="157"/>
      <c r="C63" s="157"/>
      <c r="D63" s="157"/>
      <c r="E63" s="157"/>
      <c r="F63" s="157"/>
      <c r="G63" s="68"/>
      <c r="H63" s="68"/>
      <c r="I63" s="68"/>
    </row>
    <row r="64" spans="1:9" ht="12.75">
      <c r="A64" s="157"/>
      <c r="B64" s="157"/>
      <c r="C64" s="157"/>
      <c r="D64" s="157"/>
      <c r="E64" s="157"/>
      <c r="F64" s="157"/>
      <c r="G64" s="68"/>
      <c r="H64" s="68"/>
      <c r="I64" s="68"/>
    </row>
    <row r="65" spans="1:9" ht="12.75">
      <c r="A65" s="157"/>
      <c r="B65" s="157"/>
      <c r="C65" s="157"/>
      <c r="D65" s="157"/>
      <c r="E65" s="157"/>
      <c r="F65" s="157"/>
      <c r="G65" s="68"/>
      <c r="H65" s="68"/>
      <c r="I65" s="68"/>
    </row>
    <row r="66" spans="1:9" ht="12.75">
      <c r="A66" s="157"/>
      <c r="B66" s="157"/>
      <c r="C66" s="157"/>
      <c r="D66" s="157"/>
      <c r="E66" s="157"/>
      <c r="F66" s="157"/>
      <c r="G66" s="68"/>
      <c r="H66" s="68"/>
      <c r="I66" s="68"/>
    </row>
    <row r="67" spans="1:9" ht="12.75">
      <c r="A67" s="157"/>
      <c r="B67" s="157"/>
      <c r="C67" s="157"/>
      <c r="D67" s="157"/>
      <c r="E67" s="157"/>
      <c r="F67" s="157"/>
      <c r="G67" s="68"/>
      <c r="H67" s="68"/>
      <c r="I67" s="68"/>
    </row>
    <row r="68" spans="1:9" ht="12.75">
      <c r="A68" s="157"/>
      <c r="B68" s="157"/>
      <c r="C68" s="157"/>
      <c r="D68" s="157"/>
      <c r="E68" s="157"/>
      <c r="F68" s="157"/>
      <c r="G68" s="68"/>
      <c r="H68" s="68"/>
      <c r="I68" s="68"/>
    </row>
    <row r="69" spans="1:9" ht="12.75" customHeight="1">
      <c r="A69" s="167" t="s">
        <v>15</v>
      </c>
      <c r="B69" s="167"/>
      <c r="C69" s="167"/>
      <c r="D69" s="167"/>
      <c r="E69" s="167"/>
      <c r="F69" s="167"/>
      <c r="G69" s="69"/>
      <c r="H69" s="69"/>
      <c r="I69" s="69"/>
    </row>
    <row r="70" spans="1:9" ht="12.75">
      <c r="A70" s="167"/>
      <c r="B70" s="167"/>
      <c r="C70" s="167"/>
      <c r="D70" s="167"/>
      <c r="E70" s="167"/>
      <c r="F70" s="167"/>
      <c r="G70" s="69"/>
      <c r="H70" s="69"/>
      <c r="I70" s="69"/>
    </row>
    <row r="71" spans="1:9" ht="12.75">
      <c r="A71" s="167"/>
      <c r="B71" s="167"/>
      <c r="C71" s="167"/>
      <c r="D71" s="167"/>
      <c r="E71" s="167"/>
      <c r="F71" s="167"/>
      <c r="G71" s="69"/>
      <c r="H71" s="69"/>
      <c r="I71" s="69"/>
    </row>
    <row r="72" spans="1:9" ht="12.75">
      <c r="A72" s="167"/>
      <c r="B72" s="167"/>
      <c r="C72" s="167"/>
      <c r="D72" s="167"/>
      <c r="E72" s="167"/>
      <c r="F72" s="167"/>
      <c r="G72" s="69"/>
      <c r="H72" s="69"/>
      <c r="I72" s="69"/>
    </row>
    <row r="73" spans="1:9" ht="12.75">
      <c r="A73" s="167"/>
      <c r="B73" s="167"/>
      <c r="C73" s="167"/>
      <c r="D73" s="167"/>
      <c r="E73" s="167"/>
      <c r="F73" s="167"/>
      <c r="G73" s="69"/>
      <c r="H73" s="69"/>
      <c r="I73" s="69"/>
    </row>
    <row r="74" spans="1:9" ht="12.75">
      <c r="A74" s="167"/>
      <c r="B74" s="167"/>
      <c r="C74" s="167"/>
      <c r="D74" s="167"/>
      <c r="E74" s="167"/>
      <c r="F74" s="167"/>
      <c r="G74" s="69"/>
      <c r="H74" s="69"/>
      <c r="I74" s="69"/>
    </row>
    <row r="76" spans="1:6" ht="12.75" customHeight="1">
      <c r="A76" s="158" t="s">
        <v>47</v>
      </c>
      <c r="B76" s="158"/>
      <c r="C76" s="158"/>
      <c r="D76" s="158"/>
      <c r="E76" s="158"/>
      <c r="F76" s="158"/>
    </row>
    <row r="77" spans="1:6" ht="12.75">
      <c r="A77" s="158"/>
      <c r="B77" s="158"/>
      <c r="C77" s="158"/>
      <c r="D77" s="158"/>
      <c r="E77" s="158"/>
      <c r="F77" s="158"/>
    </row>
    <row r="78" spans="1:6" ht="12.75">
      <c r="A78" s="158"/>
      <c r="B78" s="158"/>
      <c r="C78" s="158"/>
      <c r="D78" s="158"/>
      <c r="E78" s="158"/>
      <c r="F78" s="158"/>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2009-09-14T19:14:20Z</cp:lastPrinted>
  <dcterms:created xsi:type="dcterms:W3CDTF">2009-09-14T19:10:34Z</dcterms:created>
  <dcterms:modified xsi:type="dcterms:W3CDTF">2009-11-18T21:18:32Z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