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Bike Car" sheetId="2" r:id="rId2"/>
    <sheet name="Bike Car (g)" sheetId="3" r:id="rId3"/>
    <sheet name="Trips by Bike" sheetId="4" r:id="rId4"/>
    <sheet name="U.S. Sales" sheetId="5" r:id="rId5"/>
    <sheet name="U.S. Sales (g)" sheetId="6" r:id="rId6"/>
    <sheet name="Japan Auto" sheetId="7" r:id="rId7"/>
    <sheet name="Japan Auto (g)" sheetId="8" r:id="rId8"/>
    <sheet name="Scrappage" sheetId="9" r:id="rId9"/>
    <sheet name="U.S. Fleet" sheetId="10" r:id="rId10"/>
    <sheet name="World Fleet" sheetId="11" r:id="rId11"/>
    <sheet name="Gasoline" sheetId="12" r:id="rId12"/>
    <sheet name="Real Price of Gasoline" sheetId="13" r:id="rId13"/>
    <sheet name="Fuel Prices" sheetId="14" r:id="rId14"/>
    <sheet name="High Speed Rail" sheetId="15" r:id="rId15"/>
    <sheet name="Plan B Efficiency 2020" sheetId="16" r:id="rId16"/>
    <sheet name="Plan B Efficiency 2020 (g)" sheetId="17" r:id="rId17"/>
    <sheet name="CO2 Reductions" sheetId="18" r:id="rId18"/>
    <sheet name="Emissions Graph" sheetId="19" r:id="rId19"/>
  </sheets>
  <externalReferences>
    <externalReference r:id="rId22"/>
    <externalReference r:id="rId23"/>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3">'Fuel Prices'!$A$1:$E$195</definedName>
    <definedName name="_xlnm.Print_Area" localSheetId="0">'INDEX'!$A$1:$A$25</definedName>
    <definedName name="_xlnm.Print_Area" localSheetId="6">'Japan Auto'!$A$1:$G$60</definedName>
    <definedName name="_xlnm.Print_Area" localSheetId="12">'Real Price of Gasoline'!$A$1:$E$52</definedName>
    <definedName name="_xlnm.Print_Area" localSheetId="8">'Scrappage'!$A$1:$E$21</definedName>
    <definedName name="_xlnm.Print_Area" localSheetId="9">'U.S. Fleet'!$A$1:$D$19</definedName>
    <definedName name="_xlnm.Print_Area" localSheetId="4">'U.S. Sales'!$A$1:$D$68</definedName>
    <definedName name="T">#REF!</definedName>
  </definedNames>
  <calcPr fullCalcOnLoad="1"/>
</workbook>
</file>

<file path=xl/sharedStrings.xml><?xml version="1.0" encoding="utf-8"?>
<sst xmlns="http://schemas.openxmlformats.org/spreadsheetml/2006/main" count="431" uniqueCount="340">
  <si>
    <t>A full listing of data for the entire book is on-line at:</t>
  </si>
  <si>
    <t>Passenger Car and Total Vehicle Sales in Japan, 1955-2009</t>
  </si>
  <si>
    <t>GRAPH: Passenger Car and Total Vehicle Sales in Japan, 1955-2009</t>
  </si>
  <si>
    <t>Millions</t>
  </si>
  <si>
    <t>Passenger Cars</t>
  </si>
  <si>
    <t>Thousand Units</t>
  </si>
  <si>
    <r>
      <t xml:space="preserve">1 </t>
    </r>
    <r>
      <rPr>
        <sz val="10"/>
        <rFont val="Arial"/>
        <family val="0"/>
      </rPr>
      <t>Total Vehicles include cars, trucks, and buses.</t>
    </r>
  </si>
  <si>
    <r>
      <t>Total Vehicles</t>
    </r>
    <r>
      <rPr>
        <vertAlign val="superscript"/>
        <sz val="10"/>
        <rFont val="Arial"/>
        <family val="2"/>
      </rPr>
      <t>1</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</si>
  <si>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</si>
  <si>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Petajoules</t>
  </si>
  <si>
    <t>Total</t>
  </si>
  <si>
    <t>Year</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</si>
  <si>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</si>
  <si>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</si>
  <si>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</si>
  <si>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</si>
  <si>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</si>
  <si>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</si>
  <si>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</si>
  <si>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</si>
  <si>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</si>
  <si>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</si>
  <si>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</si>
  <si>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</si>
  <si>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</si>
  <si>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</si>
  <si>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</si>
  <si>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</si>
  <si>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</si>
  <si>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</si>
  <si>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</si>
  <si>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</si>
  <si>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Japan Automobile Manufacturers Association, Inc. (JAMA), </t>
    </r>
    <r>
      <rPr>
        <i/>
        <sz val="10"/>
        <rFont val="Arial"/>
        <family val="2"/>
      </rPr>
      <t>Motor Vehicle Statistics of Japan 2010</t>
    </r>
    <r>
      <rPr>
        <sz val="10"/>
        <rFont val="Arial"/>
        <family val="0"/>
      </rPr>
      <t xml:space="preserve"> (Tokyo: 6 September 2010), p. 8.</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</si>
  <si>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</si>
  <si>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 xml:space="preserve">World On the Edge: How to Prevent Environmental and Economic Collapse </t>
    </r>
    <r>
      <rPr>
        <sz val="10"/>
        <rFont val="Arial"/>
        <family val="0"/>
      </rPr>
      <t>(New York: W.W. Norton &amp; Company, 2010). For more information and a free download of the book, see Earth Policy Institute on-line at www.earth-policy.org.</t>
    </r>
  </si>
  <si>
    <t>U.S. Vehicle Sales, 1931- 2009</t>
  </si>
  <si>
    <t xml:space="preserve">World Bicycle and Passenger Car Production, 1950-2007 </t>
  </si>
  <si>
    <t>Bicycle Trips as Share of Total Trips in Select Countries, 1974-2009</t>
  </si>
  <si>
    <t>U.S. Vehicle Sales, 1931-2009</t>
  </si>
  <si>
    <t>…</t>
  </si>
  <si>
    <t>Total Vehicles in Use</t>
  </si>
  <si>
    <t>Total Scrappage</t>
  </si>
  <si>
    <t>United States</t>
  </si>
  <si>
    <t>Germany</t>
  </si>
  <si>
    <t>Netherlands</t>
  </si>
  <si>
    <t>France</t>
  </si>
  <si>
    <t>United Kingdom</t>
  </si>
  <si>
    <t>Source: Ward’s Automotive Group, “U.S. Car and Truck Sales, 1931-2009,” at http://wardsauto.com/keydata, updated 2010.</t>
  </si>
  <si>
    <t>Country</t>
  </si>
  <si>
    <t>Cars</t>
  </si>
  <si>
    <t>Commercial Vehicles</t>
  </si>
  <si>
    <t>Belgium</t>
  </si>
  <si>
    <t>Italy</t>
  </si>
  <si>
    <t>Poland</t>
  </si>
  <si>
    <t>Portugal</t>
  </si>
  <si>
    <t>Rusia</t>
  </si>
  <si>
    <t>Spain</t>
  </si>
  <si>
    <t>Sweden</t>
  </si>
  <si>
    <t>Switzerland</t>
  </si>
  <si>
    <t>China</t>
  </si>
  <si>
    <t>India</t>
  </si>
  <si>
    <t>Iran</t>
  </si>
  <si>
    <t>Japan</t>
  </si>
  <si>
    <t>Turkey</t>
  </si>
  <si>
    <t>Morocco</t>
  </si>
  <si>
    <t>Argentina</t>
  </si>
  <si>
    <t>Brazil</t>
  </si>
  <si>
    <t>USA</t>
  </si>
  <si>
    <t>The Netherlands</t>
  </si>
  <si>
    <t>Total Europe</t>
  </si>
  <si>
    <t>Saudi Arabia</t>
  </si>
  <si>
    <t>South Korea</t>
  </si>
  <si>
    <t>Total Asia</t>
  </si>
  <si>
    <t>Total other countries</t>
  </si>
  <si>
    <t>Total World</t>
  </si>
  <si>
    <t>In Operation</t>
  </si>
  <si>
    <t>Under Construction</t>
  </si>
  <si>
    <t>Planned</t>
  </si>
  <si>
    <t xml:space="preserve">GRAPH: World Bicycle and Passenger Car Production, 1950-2007 </t>
  </si>
  <si>
    <t>GRAPH: U.S. Vehicle Sales, 1931-2009</t>
  </si>
  <si>
    <t xml:space="preserve">New Vehicle Sales </t>
  </si>
  <si>
    <t>Motor Gasoline Consumption, 2007</t>
  </si>
  <si>
    <t xml:space="preserve">Total Final Consumption </t>
  </si>
  <si>
    <t>Mexico</t>
  </si>
  <si>
    <t>Canada</t>
  </si>
  <si>
    <t>Russia</t>
  </si>
  <si>
    <t>Australia</t>
  </si>
  <si>
    <t>Indonesia</t>
  </si>
  <si>
    <t>Venezuela</t>
  </si>
  <si>
    <t>South Africa</t>
  </si>
  <si>
    <t>Malaysia</t>
  </si>
  <si>
    <t>Taiwan*</t>
  </si>
  <si>
    <t>Nigeria</t>
  </si>
  <si>
    <t>Thailand</t>
  </si>
  <si>
    <t>Iraq</t>
  </si>
  <si>
    <t>U.S. Vehicle Scrappage and Sales, 2000-2009</t>
  </si>
  <si>
    <t>http://www.earth-policy.org/books/wote/wote_data</t>
  </si>
  <si>
    <t>Million Vehicles</t>
  </si>
  <si>
    <r>
      <t xml:space="preserve">Source: John Pucher and Ralph Buehler, “Walking and Cycling for Healthy Cities,” </t>
    </r>
    <r>
      <rPr>
        <i/>
        <sz val="10"/>
        <rFont val="Arial"/>
        <family val="2"/>
      </rPr>
      <t>Built Environment</t>
    </r>
    <r>
      <rPr>
        <sz val="10"/>
        <rFont val="Arial"/>
        <family val="0"/>
      </rPr>
      <t>, vol. 36, no. 4 (December 2010),  pp. 391-414.</t>
    </r>
  </si>
  <si>
    <t>1974-1977</t>
  </si>
  <si>
    <t>1981-1985</t>
  </si>
  <si>
    <t>1989-1995</t>
  </si>
  <si>
    <t>2000-2002</t>
  </si>
  <si>
    <t>2008-2009</t>
  </si>
  <si>
    <t>Miles of High Speed Rail in Various Countries and the World, 2010</t>
  </si>
  <si>
    <t>Taiwan</t>
  </si>
  <si>
    <t>Note: The International Union of Railways (UIC) defines high-speed rail as having an average velocity of at least 155 mi/hour, with some exceptions.</t>
  </si>
  <si>
    <t>n/a</t>
  </si>
  <si>
    <t>Note: Each datum is associated a single year within the range given, but which year varies by country.  n/a indicates where data are unavailable.</t>
  </si>
  <si>
    <t>Source: Compiled by Earth Policy Institute with total vehicles in use from Ward’s Automotive Group, “Vehicles in Operation by Country,” tables from Paul Zajac and Lisa Williamson, e-mails to Earth Policy Institute, 3 June 2009, 9 October 2009, and 24 September 2010; and with new vehicle sales from Ward’s Automotive Group, “U.S. Car and Truck Sales, 1931-2009,” at http://wardsauto.com/keydata, updated 2010.</t>
  </si>
  <si>
    <r>
      <t xml:space="preserve">Source: Compiled by Earth Policy Institute from International Energy Agency, “Oil by Country/Region,” at www.iea.org/stats/prodresult.asp?PRODUCT=Oil, viewed 23 September 2010; Taiwan from Gerhard Metschies, “Pain at the Pump,” </t>
    </r>
    <r>
      <rPr>
        <i/>
        <sz val="10"/>
        <rFont val="Arial"/>
        <family val="2"/>
      </rPr>
      <t>Foreign Policy</t>
    </r>
    <r>
      <rPr>
        <sz val="10"/>
        <rFont val="Arial"/>
        <family val="0"/>
      </rPr>
      <t>, July/August 2007 and U.S. Department of Energy, Energy Information Administration, “Taiwan Energy Profile,” at www.eia.doe.gov/country/country_energy_data.cfm?fips=TW, updated 14 July 2010.</t>
    </r>
  </si>
  <si>
    <t>Source: International Union of Railways, “Miles of High Speed Lines in the World,” at www.uic.org/spip.php?article573, updated 19 December 2010.</t>
  </si>
  <si>
    <t>Vehicles in Operation in the United States, 2000-2009</t>
  </si>
  <si>
    <t>Vehicles in Operation in the World, 2000-2009</t>
  </si>
  <si>
    <t xml:space="preserve">Note: 1942-1950 data unavailable. </t>
  </si>
  <si>
    <t>Source: Compiled by Earth Policy Institute from Ward’s Automotive Group, “Vehicles in Operation by Country,” tables from Paul Zajac and Lisa Williamson, e-mails to Earth Policy Institute, 3 June 2009, 9 October 2009, and 24 September 2010.</t>
  </si>
  <si>
    <t>*Note: Value for Taiwan is estimate based on petroleum consumption.</t>
  </si>
  <si>
    <t>Denmark</t>
  </si>
  <si>
    <t>World Bicycle and Passenger Car Production, 1950-2007</t>
  </si>
  <si>
    <t xml:space="preserve">Million </t>
  </si>
  <si>
    <r>
      <t>Bicycles</t>
    </r>
    <r>
      <rPr>
        <vertAlign val="superscript"/>
        <sz val="10"/>
        <rFont val="Arial"/>
        <family val="2"/>
      </rPr>
      <t>1</t>
    </r>
  </si>
  <si>
    <r>
      <t>Passenger Cars</t>
    </r>
    <r>
      <rPr>
        <vertAlign val="superscript"/>
        <sz val="10"/>
        <rFont val="Arial"/>
        <family val="2"/>
      </rPr>
      <t>2</t>
    </r>
  </si>
  <si>
    <r>
      <t xml:space="preserve">Notes: </t>
    </r>
    <r>
      <rPr>
        <vertAlign val="superscript"/>
        <sz val="10"/>
        <rFont val="Arial"/>
        <family val="2"/>
      </rPr>
      <t>1</t>
    </r>
    <r>
      <rPr>
        <sz val="10"/>
        <rFont val="Arial"/>
        <family val="2"/>
      </rPr>
      <t xml:space="preserve"> Bicycle data include electric bicycles. </t>
    </r>
    <r>
      <rPr>
        <vertAlign val="superscript"/>
        <sz val="10"/>
        <rFont val="Arial"/>
        <family val="2"/>
      </rPr>
      <t>2</t>
    </r>
    <r>
      <rPr>
        <sz val="10"/>
        <rFont val="Arial"/>
        <family val="2"/>
      </rPr>
      <t xml:space="preserve"> Car data do not include commercial vehicles.</t>
    </r>
  </si>
  <si>
    <r>
      <t>Source: Compiled by Earth Policy Institute with bicycle data compiled by Gary Gardner for "Bicycle Production Reaches 30 Million Units," in Worldwatch Institute,</t>
    </r>
    <r>
      <rPr>
        <i/>
        <sz val="10"/>
        <rFont val="Arial"/>
        <family val="2"/>
      </rPr>
      <t xml:space="preserve"> Vital Signs 2009</t>
    </r>
    <r>
      <rPr>
        <sz val="10"/>
        <rFont val="Arial"/>
        <family val="2"/>
      </rPr>
      <t xml:space="preserve"> (Washington, DC: 2009), pp. 53-54; car production for 1950-1970 from Worldwatch Institute, </t>
    </r>
    <r>
      <rPr>
        <i/>
        <sz val="10"/>
        <rFont val="Arial"/>
        <family val="2"/>
      </rPr>
      <t>Signposts 2002</t>
    </r>
    <r>
      <rPr>
        <sz val="10"/>
        <rFont val="Arial"/>
        <family val="2"/>
      </rPr>
      <t xml:space="preserve">, CD-ROM (Washington, DC: 2004); car production for 1971-2007 from Ward’s Automotive Group, </t>
    </r>
    <r>
      <rPr>
        <i/>
        <sz val="10"/>
        <rFont val="Arial"/>
        <family val="2"/>
      </rPr>
      <t>World Motor Vehicle Data 2008</t>
    </r>
    <r>
      <rPr>
        <sz val="10"/>
        <rFont val="Arial"/>
        <family val="2"/>
      </rPr>
      <t xml:space="preserve"> (Southfield, MI: 2008), pp. 239–42. </t>
    </r>
  </si>
  <si>
    <t>The Real Price of Gasoline, 2007 Update</t>
  </si>
  <si>
    <t>Retail Gasoline Prices by Country: Subsidies and Taxation, 2008</t>
  </si>
  <si>
    <t>Plan B Carbon Dioxide Emissions Reductions and Sequestration in 2020</t>
  </si>
  <si>
    <t>GRAPH: Plan B Carbon Dioxide Emissions Reduction Goals for 2020</t>
  </si>
  <si>
    <t>World on the Edge - Transportation Data</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</si>
  <si>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</si>
  <si>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</si>
  <si>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</si>
  <si>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</si>
  <si>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</si>
  <si>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</si>
  <si>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</si>
  <si>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</si>
  <si>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</si>
  <si>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</si>
  <si>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</si>
  <si>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</si>
  <si>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</si>
  <si>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</si>
  <si>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</si>
  <si>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</si>
  <si>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</si>
  <si>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</si>
  <si>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</si>
  <si>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</si>
  <si>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</si>
  <si>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</si>
  <si>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</si>
  <si>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</si>
  <si>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</si>
  <si>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</si>
  <si>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</si>
  <si>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</si>
  <si>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</si>
  <si>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</si>
  <si>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</si>
  <si>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</si>
  <si>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</si>
  <si>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</si>
  <si>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</si>
  <si>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</si>
  <si>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</si>
  <si>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</si>
  <si>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</si>
  <si>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</si>
  <si>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</si>
  <si>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</si>
  <si>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</si>
  <si>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</si>
  <si>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</si>
  <si>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</si>
  <si>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</si>
  <si>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</si>
  <si>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</si>
  <si>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</si>
  <si>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</si>
  <si>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</si>
  <si>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</si>
  <si>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</si>
  <si>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</si>
  <si>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</si>
  <si>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</si>
  <si>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</si>
  <si>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Libya</t>
  </si>
  <si>
    <t>Bahrain</t>
  </si>
  <si>
    <t>Turkmenistan</t>
  </si>
  <si>
    <t>Qatar</t>
  </si>
  <si>
    <t>Kuwait</t>
  </si>
  <si>
    <t>Subsidies</t>
  </si>
  <si>
    <t>Yemen</t>
  </si>
  <si>
    <t>Oman</t>
  </si>
  <si>
    <t>Algeria</t>
  </si>
  <si>
    <t>Trinidad and Tobago</t>
  </si>
  <si>
    <t>Brunei</t>
  </si>
  <si>
    <t>Burma (Myanmar)</t>
  </si>
  <si>
    <t>United Arab Emirates</t>
  </si>
  <si>
    <t>Egypt</t>
  </si>
  <si>
    <t>Ecuador</t>
  </si>
  <si>
    <t>Angola</t>
  </si>
  <si>
    <t>Taxation</t>
  </si>
  <si>
    <t>Jordan</t>
  </si>
  <si>
    <t>Sudan</t>
  </si>
  <si>
    <t>Panama</t>
  </si>
  <si>
    <t>Bolivia</t>
  </si>
  <si>
    <t>Belize</t>
  </si>
  <si>
    <t>Azerbaijan</t>
  </si>
  <si>
    <t>Jamaica</t>
  </si>
  <si>
    <t>Lebanon</t>
  </si>
  <si>
    <t>North Korea</t>
  </si>
  <si>
    <t>Liberia</t>
  </si>
  <si>
    <t>El Salvador</t>
  </si>
  <si>
    <t>Namibia</t>
  </si>
  <si>
    <t>Gambia</t>
  </si>
  <si>
    <t>Lesotho</t>
  </si>
  <si>
    <t>Vietnam</t>
  </si>
  <si>
    <t>Honduras</t>
  </si>
  <si>
    <t>Kyrgyzstan</t>
  </si>
  <si>
    <t>Republic of Congo</t>
  </si>
  <si>
    <t>Kazakhstan</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</si>
  <si>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</si>
  <si>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</si>
  <si>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</si>
  <si>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</si>
  <si>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</si>
  <si>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</si>
  <si>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</si>
  <si>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</si>
  <si>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</si>
  <si>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</si>
  <si>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</si>
  <si>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</si>
  <si>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</si>
  <si>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</si>
  <si>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</si>
  <si>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</si>
  <si>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</si>
  <si>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</si>
  <si>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</si>
  <si>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</si>
  <si>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</si>
  <si>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</si>
  <si>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</si>
  <si>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</si>
  <si>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</si>
  <si>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</si>
  <si>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</si>
  <si>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</si>
  <si>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</si>
  <si>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</si>
  <si>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</si>
  <si>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</si>
  <si>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</si>
  <si>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</si>
  <si>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</si>
  <si>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</si>
  <si>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</si>
  <si>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</si>
  <si>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</si>
  <si>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</si>
  <si>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</si>
  <si>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</si>
  <si>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</si>
  <si>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</si>
  <si>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</si>
  <si>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</si>
  <si>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</si>
  <si>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</si>
  <si>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</si>
  <si>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</si>
  <si>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</si>
  <si>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</si>
  <si>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</si>
  <si>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</si>
  <si>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</si>
  <si>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</si>
  <si>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</si>
  <si>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</si>
  <si>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</si>
  <si>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</si>
  <si>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</si>
  <si>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</si>
  <si>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</si>
  <si>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</si>
  <si>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</si>
  <si>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</si>
  <si>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</si>
  <si>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Serbia</t>
  </si>
  <si>
    <t>Zimbabwe</t>
  </si>
  <si>
    <t>Mali</t>
  </si>
  <si>
    <t>Uganda</t>
  </si>
  <si>
    <t>Chad</t>
  </si>
  <si>
    <t>Liechtenstein</t>
  </si>
  <si>
    <t>Belarus</t>
  </si>
  <si>
    <t>Cote d'Ivoire</t>
  </si>
  <si>
    <t>Palestine (W. Bank and Gaza)</t>
  </si>
  <si>
    <t>Uzbekistan</t>
  </si>
  <si>
    <t>Senegal</t>
  </si>
  <si>
    <t>Albania</t>
  </si>
  <si>
    <t>Rwanda</t>
  </si>
  <si>
    <t>Austria</t>
  </si>
  <si>
    <t>Czech Republic</t>
  </si>
  <si>
    <t>Israel</t>
  </si>
  <si>
    <t>Burkina Faso</t>
  </si>
  <si>
    <t>Mongolia</t>
  </si>
  <si>
    <t>Burundi</t>
  </si>
  <si>
    <t>Luxembourg</t>
  </si>
  <si>
    <t>Peru</t>
  </si>
  <si>
    <t>Sri Lanka</t>
  </si>
  <si>
    <t>Central African Republic</t>
  </si>
  <si>
    <t>Mauritania</t>
  </si>
  <si>
    <t>Madagascar</t>
  </si>
  <si>
    <t>Ireland</t>
  </si>
  <si>
    <t>Finland</t>
  </si>
  <si>
    <t>Slovakia</t>
  </si>
  <si>
    <t>French Polynesia (Tahiti)</t>
  </si>
  <si>
    <t>South Sudan</t>
  </si>
  <si>
    <t>Norway</t>
  </si>
  <si>
    <t>Monaco</t>
  </si>
  <si>
    <t>Malta</t>
  </si>
  <si>
    <t>Cuba</t>
  </si>
  <si>
    <t>Zambia</t>
  </si>
  <si>
    <t>Mozambique</t>
  </si>
  <si>
    <t>Malawi</t>
  </si>
  <si>
    <t>Guadeloupe</t>
  </si>
  <si>
    <t>Cape Verde</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</si>
  <si>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</si>
  <si>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</si>
  <si>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</si>
  <si>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</si>
  <si>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</si>
  <si>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</si>
  <si>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</si>
  <si>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</si>
  <si>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</si>
  <si>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</si>
  <si>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Billion Gallons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</si>
</sst>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44">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vertAlign val="subscript"/>
      <sz val="10"/>
      <name val="Arial"/>
      <family val="2"/>
    </font>
    <font>
      <sz val="9"/>
      <color indexed="8"/>
      <name val="Verdana"/>
      <family val="2"/>
    </font>
    <font>
      <sz val="8"/>
      <name val="Helv"/>
      <family val="0"/>
    </font>
    <font>
      <b/>
      <sz val="10"/>
      <name val="Helv"/>
      <family val="0"/>
    </font>
    <font>
      <sz val="10"/>
      <name val="Courier"/>
      <family val="0"/>
    </font>
    <font>
      <sz val="12"/>
      <name val="Arial"/>
      <family val="2"/>
    </font>
    <font>
      <b/>
      <u val="single"/>
      <sz val="10"/>
      <name val="Arial"/>
      <family val="2"/>
    </font>
    <font>
      <sz val="8"/>
      <color indexed="8"/>
      <name val="Arial"/>
      <family val="0"/>
    </font>
    <font>
      <i/>
      <sz val="10"/>
      <color indexed="8"/>
      <name val="Arial"/>
      <family val="0"/>
    </font>
    <font>
      <sz val="11.5"/>
      <color indexed="8"/>
      <name val="Arial"/>
      <family val="0"/>
    </font>
    <font>
      <sz val="14"/>
      <color indexed="8"/>
      <name val="Arial"/>
      <family val="0"/>
    </font>
    <font>
      <sz val="10"/>
      <color indexed="9"/>
      <name val="Arial"/>
      <family val="0"/>
    </font>
    <font>
      <sz val="12"/>
      <color indexed="8"/>
      <name val="Arial"/>
      <family val="0"/>
    </font>
    <font>
      <sz val="15"/>
      <color indexed="8"/>
      <name val="Arial"/>
      <family val="0"/>
    </font>
    <font>
      <sz val="10.75"/>
      <color indexed="8"/>
      <name val="Arial"/>
      <family val="0"/>
    </font>
    <font>
      <sz val="9"/>
      <color indexed="8"/>
      <name val="Arial"/>
      <family val="0"/>
    </font>
    <font>
      <vertAlign val="superscrip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9" fillId="0" borderId="3">
      <alignment horizontal="right" vertical="center"/>
      <protection/>
    </xf>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30" fillId="22" borderId="0">
      <alignment horizontal="centerContinuous" wrapText="1"/>
      <protection/>
    </xf>
    <xf numFmtId="0" fontId="5" fillId="0" borderId="0" applyNumberFormat="0" applyFill="0" applyBorder="0" applyAlignment="0" applyProtection="0"/>
    <xf numFmtId="0" fontId="19" fillId="7" borderId="1" applyNumberFormat="0" applyAlignment="0" applyProtection="0"/>
    <xf numFmtId="0" fontId="20" fillId="0" borderId="7" applyNumberFormat="0" applyFill="0" applyAlignment="0" applyProtection="0"/>
    <xf numFmtId="0" fontId="21" fillId="23"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22" fillId="0" borderId="0">
      <alignment/>
      <protection/>
    </xf>
    <xf numFmtId="0" fontId="0" fillId="0" borderId="0">
      <alignment/>
      <protection/>
    </xf>
    <xf numFmtId="0" fontId="0" fillId="0" borderId="0">
      <alignment/>
      <protection/>
    </xf>
    <xf numFmtId="212" fontId="31" fillId="0" borderId="0">
      <alignment/>
      <protection/>
    </xf>
    <xf numFmtId="0" fontId="0" fillId="0" borderId="0">
      <alignment/>
      <protection/>
    </xf>
    <xf numFmtId="0" fontId="0" fillId="24"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9" fillId="0" borderId="0">
      <alignment horizontal="left"/>
      <protection/>
    </xf>
    <xf numFmtId="183" fontId="0" fillId="0" borderId="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cellStyleXfs>
  <cellXfs count="17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0" fontId="0" fillId="0" borderId="11" xfId="0" applyBorder="1" applyAlignment="1">
      <alignment horizontal="right" wrapText="1"/>
    </xf>
    <xf numFmtId="0" fontId="0" fillId="0" borderId="0" xfId="0" applyAlignment="1">
      <alignment horizontal="right"/>
    </xf>
    <xf numFmtId="0" fontId="0" fillId="0" borderId="11" xfId="0" applyBorder="1" applyAlignment="1">
      <alignment horizontal="left"/>
    </xf>
    <xf numFmtId="0" fontId="0" fillId="0" borderId="0" xfId="0" applyAlignment="1">
      <alignment horizontal="left"/>
    </xf>
    <xf numFmtId="0" fontId="0" fillId="0" borderId="0" xfId="0" applyAlignment="1">
      <alignment wrapText="1"/>
    </xf>
    <xf numFmtId="0" fontId="0" fillId="0" borderId="0" xfId="0" applyFill="1" applyAlignment="1">
      <alignment/>
    </xf>
    <xf numFmtId="0" fontId="2" fillId="0" borderId="0" xfId="0" applyFont="1" applyAlignment="1">
      <alignment horizontal="left"/>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2" fillId="0" borderId="11" xfId="0" applyFont="1" applyBorder="1" applyAlignment="1">
      <alignment/>
    </xf>
    <xf numFmtId="0" fontId="0" fillId="0" borderId="0" xfId="0" applyFont="1" applyAlignment="1">
      <alignment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xf>
    <xf numFmtId="3" fontId="0" fillId="0" borderId="0" xfId="0" applyNumberFormat="1" applyFont="1" applyBorder="1" applyAlignment="1">
      <alignment horizontal="right"/>
    </xf>
    <xf numFmtId="0" fontId="0" fillId="0" borderId="0" xfId="0" applyFont="1" applyBorder="1" applyAlignment="1">
      <alignment horizontal="right"/>
    </xf>
    <xf numFmtId="3" fontId="2" fillId="0" borderId="11" xfId="0" applyNumberFormat="1" applyFont="1" applyBorder="1" applyAlignment="1">
      <alignment/>
    </xf>
    <xf numFmtId="0" fontId="8" fillId="0" borderId="0" xfId="0" applyFont="1" applyAlignment="1">
      <alignment horizontal="left"/>
    </xf>
    <xf numFmtId="0" fontId="5" fillId="0" borderId="0" xfId="55" applyAlignment="1" applyProtection="1">
      <alignment horizontal="left" wrapText="1"/>
      <protection/>
    </xf>
    <xf numFmtId="0" fontId="5" fillId="0" borderId="0" xfId="55" applyAlignment="1" applyProtection="1">
      <alignment wrapText="1"/>
      <protection/>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6" fillId="0" borderId="11" xfId="0" applyNumberFormat="1" applyFont="1" applyBorder="1" applyAlignment="1" quotePrefix="1">
      <alignment horizontal="left"/>
    </xf>
    <xf numFmtId="0" fontId="6" fillId="0" borderId="0" xfId="0" applyFont="1" applyAlignment="1">
      <alignment horizontal="left"/>
    </xf>
    <xf numFmtId="186" fontId="0" fillId="0" borderId="0" xfId="0" applyNumberFormat="1" applyAlignment="1">
      <alignment horizontal="right"/>
    </xf>
    <xf numFmtId="186" fontId="0" fillId="0" borderId="11" xfId="0" applyNumberFormat="1" applyBorder="1" applyAlignment="1">
      <alignment horizontal="right"/>
    </xf>
    <xf numFmtId="0" fontId="28" fillId="0" borderId="0" xfId="0" applyFont="1" applyAlignment="1">
      <alignment horizontal="left" wrapText="1"/>
    </xf>
    <xf numFmtId="0" fontId="5" fillId="0" borderId="0" xfId="55" applyFont="1" applyAlignment="1" applyProtection="1">
      <alignment horizontal="left" wrapText="1"/>
      <protection/>
    </xf>
    <xf numFmtId="0" fontId="0" fillId="0" borderId="0" xfId="55" applyFont="1" applyAlignment="1" applyProtection="1">
      <alignment horizontal="left" wrapText="1"/>
      <protection/>
    </xf>
    <xf numFmtId="0" fontId="5" fillId="0" borderId="0" xfId="55" applyFont="1" applyAlignment="1" applyProtection="1">
      <alignment horizontal="left"/>
      <protection/>
    </xf>
    <xf numFmtId="0" fontId="0" fillId="0" borderId="0" xfId="0" applyFont="1" applyFill="1" applyBorder="1" applyAlignment="1">
      <alignment/>
    </xf>
    <xf numFmtId="0" fontId="0" fillId="0" borderId="11" xfId="0" applyFont="1" applyBorder="1" applyAlignment="1">
      <alignment horizontal="right"/>
    </xf>
    <xf numFmtId="0" fontId="0" fillId="0" borderId="0" xfId="0" applyFont="1" applyFill="1" applyAlignment="1">
      <alignment horizontal="left"/>
    </xf>
    <xf numFmtId="164" fontId="0" fillId="0" borderId="0" xfId="0" applyNumberFormat="1" applyFont="1" applyFill="1" applyBorder="1" applyAlignment="1">
      <alignment/>
    </xf>
    <xf numFmtId="0" fontId="0" fillId="0" borderId="0" xfId="0" applyFont="1" applyFill="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horizontal="left"/>
    </xf>
    <xf numFmtId="164" fontId="0" fillId="0" borderId="0" xfId="0" applyNumberFormat="1" applyFont="1" applyBorder="1" applyAlignment="1">
      <alignment horizontal="right"/>
    </xf>
    <xf numFmtId="164" fontId="0" fillId="0" borderId="11" xfId="0" applyNumberFormat="1" applyFont="1" applyBorder="1" applyAlignment="1">
      <alignment horizontal="right"/>
    </xf>
    <xf numFmtId="0" fontId="0" fillId="0" borderId="0" xfId="0" applyFont="1" applyFill="1" applyBorder="1" applyAlignment="1">
      <alignment horizontal="right"/>
    </xf>
    <xf numFmtId="0" fontId="0" fillId="0" borderId="11" xfId="0" applyFont="1" applyBorder="1" applyAlignment="1">
      <alignment vertical="center" wrapText="1"/>
    </xf>
    <xf numFmtId="0" fontId="0" fillId="0" borderId="11" xfId="0" applyNumberFormat="1" applyFont="1" applyBorder="1" applyAlignment="1">
      <alignment horizontal="right" vertical="center" wrapText="1"/>
    </xf>
    <xf numFmtId="0" fontId="0" fillId="0" borderId="0" xfId="0" applyFont="1" applyAlignment="1">
      <alignment vertical="center" wrapText="1"/>
    </xf>
    <xf numFmtId="0"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11" xfId="0" applyFont="1" applyBorder="1" applyAlignment="1">
      <alignment horizontal="left"/>
    </xf>
    <xf numFmtId="0" fontId="0" fillId="0" borderId="11" xfId="55" applyFont="1" applyBorder="1" applyAlignment="1" applyProtection="1">
      <alignment horizontal="left" wrapText="1"/>
      <protection/>
    </xf>
    <xf numFmtId="0" fontId="0" fillId="0" borderId="11" xfId="0" applyFont="1" applyBorder="1" applyAlignment="1">
      <alignment horizontal="right"/>
    </xf>
    <xf numFmtId="0" fontId="0" fillId="0" borderId="11" xfId="0" applyBorder="1" applyAlignment="1">
      <alignment horizontal="right"/>
    </xf>
    <xf numFmtId="164" fontId="0" fillId="0" borderId="0" xfId="0" applyNumberFormat="1" applyAlignment="1">
      <alignment/>
    </xf>
    <xf numFmtId="164" fontId="0" fillId="0" borderId="11" xfId="0" applyNumberFormat="1" applyBorder="1" applyAlignment="1">
      <alignment/>
    </xf>
    <xf numFmtId="2" fontId="0" fillId="0" borderId="0" xfId="0" applyNumberFormat="1" applyFont="1" applyAlignment="1">
      <alignment/>
    </xf>
    <xf numFmtId="2" fontId="0" fillId="0" borderId="0" xfId="0" applyNumberFormat="1" applyFont="1" applyAlignment="1">
      <alignment/>
    </xf>
    <xf numFmtId="2" fontId="0" fillId="0" borderId="0" xfId="0" applyNumberFormat="1" applyFont="1" applyFill="1" applyBorder="1" applyAlignment="1">
      <alignment horizontal="right"/>
    </xf>
    <xf numFmtId="0" fontId="0" fillId="0" borderId="0" xfId="55" applyFont="1" applyAlignment="1" applyProtection="1">
      <alignment wrapText="1"/>
      <protection/>
    </xf>
    <xf numFmtId="2" fontId="2" fillId="0" borderId="0" xfId="0" applyNumberFormat="1" applyFont="1" applyAlignment="1">
      <alignment horizontal="left"/>
    </xf>
    <xf numFmtId="2" fontId="0" fillId="0" borderId="0" xfId="0" applyNumberFormat="1" applyFont="1" applyAlignment="1">
      <alignment horizontal="left"/>
    </xf>
    <xf numFmtId="2" fontId="0" fillId="0" borderId="11" xfId="0" applyNumberFormat="1" applyFont="1" applyFill="1" applyBorder="1" applyAlignment="1">
      <alignment horizontal="left"/>
    </xf>
    <xf numFmtId="2" fontId="0" fillId="0" borderId="0" xfId="0" applyNumberFormat="1" applyFont="1" applyAlignment="1">
      <alignment horizontal="left"/>
    </xf>
    <xf numFmtId="0" fontId="2" fillId="0" borderId="0" xfId="0" applyFont="1" applyAlignment="1">
      <alignment horizontal="right"/>
    </xf>
    <xf numFmtId="2" fontId="0"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Border="1" applyAlignment="1">
      <alignment horizontal="right"/>
    </xf>
    <xf numFmtId="2" fontId="0" fillId="0" borderId="11" xfId="0" applyNumberFormat="1" applyFont="1" applyFill="1" applyBorder="1" applyAlignment="1">
      <alignment horizontal="right"/>
    </xf>
    <xf numFmtId="1" fontId="0" fillId="0" borderId="0" xfId="0" applyNumberFormat="1" applyFont="1" applyFill="1" applyBorder="1" applyAlignment="1">
      <alignment horizontal="left" vertical="center"/>
    </xf>
    <xf numFmtId="1" fontId="0" fillId="0" borderId="11" xfId="0" applyNumberFormat="1" applyFont="1" applyFill="1" applyBorder="1" applyAlignment="1">
      <alignment horizontal="left" vertical="center"/>
    </xf>
    <xf numFmtId="0" fontId="5" fillId="0" borderId="0" xfId="55" applyFont="1" applyAlignment="1" applyProtection="1">
      <alignment wrapText="1"/>
      <protection/>
    </xf>
    <xf numFmtId="164" fontId="0" fillId="0" borderId="0" xfId="0" applyNumberFormat="1" applyFont="1" applyAlignment="1">
      <alignment/>
    </xf>
    <xf numFmtId="164" fontId="0" fillId="0" borderId="11" xfId="0" applyNumberFormat="1" applyFont="1" applyBorder="1" applyAlignment="1">
      <alignment/>
    </xf>
    <xf numFmtId="3" fontId="2" fillId="0" borderId="0" xfId="0" applyNumberFormat="1" applyFont="1" applyAlignment="1">
      <alignment/>
    </xf>
    <xf numFmtId="165" fontId="0" fillId="0" borderId="0" xfId="0" applyNumberFormat="1" applyAlignment="1">
      <alignment/>
    </xf>
    <xf numFmtId="165" fontId="0" fillId="0" borderId="11" xfId="0" applyNumberFormat="1" applyBorder="1" applyAlignment="1">
      <alignment/>
    </xf>
    <xf numFmtId="0" fontId="5" fillId="0" borderId="0" xfId="55" applyFont="1" applyAlignment="1" applyProtection="1">
      <alignment horizontal="left" wrapText="1"/>
      <protection/>
    </xf>
    <xf numFmtId="164" fontId="0" fillId="0" borderId="0" xfId="0" applyNumberFormat="1" applyFont="1"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Fill="1" applyAlignment="1">
      <alignment vertical="top"/>
    </xf>
    <xf numFmtId="0" fontId="0" fillId="0" borderId="0" xfId="0" applyAlignment="1">
      <alignment horizontal="left" vertical="top"/>
    </xf>
    <xf numFmtId="186" fontId="0" fillId="0" borderId="0" xfId="0" applyNumberFormat="1" applyAlignment="1">
      <alignment horizontal="right" vertical="top"/>
    </xf>
    <xf numFmtId="1" fontId="2" fillId="0" borderId="0" xfId="65" applyNumberFormat="1" applyFont="1" applyBorder="1" applyAlignment="1" applyProtection="1">
      <alignment horizontal="left"/>
      <protection/>
    </xf>
    <xf numFmtId="1" fontId="0" fillId="0" borderId="0" xfId="0" applyNumberFormat="1" applyFont="1" applyBorder="1" applyAlignment="1">
      <alignment horizontal="right"/>
    </xf>
    <xf numFmtId="1" fontId="0" fillId="0" borderId="0" xfId="65" applyNumberFormat="1" applyFont="1" applyBorder="1" applyAlignment="1">
      <alignment horizontal="left"/>
      <protection/>
    </xf>
    <xf numFmtId="1" fontId="0" fillId="0" borderId="11" xfId="65" applyNumberFormat="1" applyFont="1" applyFill="1" applyBorder="1" applyAlignment="1">
      <alignment horizontal="left" vertical="top" wrapText="1"/>
      <protection/>
    </xf>
    <xf numFmtId="1" fontId="0" fillId="0" borderId="11" xfId="0" applyNumberFormat="1" applyFont="1" applyBorder="1" applyAlignment="1">
      <alignment horizontal="right" vertical="top" wrapText="1"/>
    </xf>
    <xf numFmtId="1" fontId="0" fillId="0" borderId="11" xfId="0" applyNumberFormat="1" applyFont="1" applyFill="1" applyBorder="1" applyAlignment="1">
      <alignment horizontal="right" vertical="top" wrapText="1"/>
    </xf>
    <xf numFmtId="1" fontId="32" fillId="0" borderId="0" xfId="65" applyNumberFormat="1" applyFont="1" applyFill="1" applyBorder="1" applyAlignment="1">
      <alignment horizontal="left" vertical="center"/>
      <protection/>
    </xf>
    <xf numFmtId="1" fontId="0" fillId="0" borderId="0" xfId="65" applyNumberFormat="1" applyFont="1" applyFill="1" applyBorder="1" applyAlignment="1" applyProtection="1">
      <alignment horizontal="left"/>
      <protection/>
    </xf>
    <xf numFmtId="1" fontId="0" fillId="0" borderId="0" xfId="65" applyNumberFormat="1" applyFont="1" applyBorder="1" applyAlignment="1" applyProtection="1">
      <alignment horizontal="right"/>
      <protection/>
    </xf>
    <xf numFmtId="1" fontId="0" fillId="0" borderId="0" xfId="0" applyNumberFormat="1" applyAlignment="1">
      <alignment/>
    </xf>
    <xf numFmtId="1" fontId="0" fillId="0" borderId="0" xfId="0" applyNumberFormat="1" applyBorder="1" applyAlignment="1">
      <alignment horizontal="right"/>
    </xf>
    <xf numFmtId="1" fontId="0" fillId="0" borderId="0" xfId="65" applyNumberFormat="1" applyFont="1" applyFill="1" applyBorder="1" applyAlignment="1">
      <alignment horizontal="left"/>
      <protection/>
    </xf>
    <xf numFmtId="1" fontId="0" fillId="0" borderId="0" xfId="0" applyNumberFormat="1" applyFont="1" applyBorder="1" applyAlignment="1">
      <alignment horizontal="right"/>
    </xf>
    <xf numFmtId="1" fontId="0" fillId="0" borderId="0" xfId="66" applyNumberFormat="1" applyFont="1" applyFill="1" applyBorder="1" applyAlignment="1">
      <alignment horizontal="right"/>
      <protection/>
    </xf>
    <xf numFmtId="1" fontId="0" fillId="0" borderId="0" xfId="0" applyNumberFormat="1" applyFont="1" applyFill="1" applyBorder="1" applyAlignment="1">
      <alignment horizontal="right"/>
    </xf>
    <xf numFmtId="1" fontId="0" fillId="0" borderId="11" xfId="65" applyNumberFormat="1" applyFont="1" applyBorder="1" applyAlignment="1">
      <alignment horizontal="left"/>
      <protection/>
    </xf>
    <xf numFmtId="1" fontId="0" fillId="0" borderId="11" xfId="0" applyNumberFormat="1" applyFont="1" applyBorder="1" applyAlignment="1">
      <alignment horizontal="right"/>
    </xf>
    <xf numFmtId="1" fontId="0" fillId="0" borderId="11" xfId="0" applyNumberFormat="1" applyBorder="1" applyAlignment="1">
      <alignment/>
    </xf>
    <xf numFmtId="0" fontId="0" fillId="0" borderId="0" xfId="0" applyFill="1" applyAlignment="1">
      <alignment wrapText="1"/>
    </xf>
    <xf numFmtId="0" fontId="0" fillId="0" borderId="0" xfId="0" applyAlignment="1">
      <alignment/>
    </xf>
    <xf numFmtId="0" fontId="5" fillId="0" borderId="0" xfId="55" applyAlignment="1" applyProtection="1">
      <alignment horizontal="left"/>
      <protection/>
    </xf>
    <xf numFmtId="0" fontId="5" fillId="0" borderId="0" xfId="55" applyFont="1" applyAlignment="1" applyProtection="1">
      <alignment/>
      <protection/>
    </xf>
    <xf numFmtId="0" fontId="0" fillId="0" borderId="0" xfId="55" applyFont="1" applyAlignment="1" applyProtection="1">
      <alignment horizontal="left" wrapText="1"/>
      <protection/>
    </xf>
    <xf numFmtId="0" fontId="0" fillId="0" borderId="11" xfId="0" applyBorder="1" applyAlignment="1">
      <alignment horizontal="right" indent="3"/>
    </xf>
    <xf numFmtId="0" fontId="0" fillId="0" borderId="0" xfId="0" applyBorder="1" applyAlignment="1">
      <alignment horizontal="right"/>
    </xf>
    <xf numFmtId="0" fontId="0" fillId="0" borderId="0" xfId="0" applyBorder="1" applyAlignment="1">
      <alignment horizontal="center"/>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4" fontId="2" fillId="0" borderId="11" xfId="0" applyNumberFormat="1" applyFont="1" applyBorder="1" applyAlignment="1">
      <alignment horizontal="right" indent="3"/>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0" fillId="0" borderId="0" xfId="0" applyNumberFormat="1" applyBorder="1" applyAlignment="1">
      <alignment horizontal="right" indent="1"/>
    </xf>
    <xf numFmtId="164" fontId="0" fillId="0" borderId="14" xfId="0" applyNumberFormat="1" applyBorder="1" applyAlignment="1">
      <alignment horizontal="right" indent="1"/>
    </xf>
    <xf numFmtId="164" fontId="0" fillId="0" borderId="15" xfId="0" applyNumberFormat="1" applyBorder="1" applyAlignment="1">
      <alignment horizontal="right" indent="1"/>
    </xf>
    <xf numFmtId="2" fontId="0" fillId="0" borderId="0" xfId="0" applyNumberFormat="1" applyBorder="1" applyAlignment="1">
      <alignment horizontal="right" indent="1"/>
    </xf>
    <xf numFmtId="2" fontId="0" fillId="0" borderId="15" xfId="0" applyNumberFormat="1" applyBorder="1" applyAlignment="1">
      <alignment/>
    </xf>
    <xf numFmtId="2" fontId="0" fillId="0" borderId="0" xfId="0" applyNumberFormat="1" applyBorder="1" applyAlignment="1">
      <alignment/>
    </xf>
    <xf numFmtId="2" fontId="0" fillId="0" borderId="14" xfId="0" applyNumberFormat="1" applyBorder="1" applyAlignment="1">
      <alignment horizontal="right" indent="1"/>
    </xf>
    <xf numFmtId="2" fontId="0" fillId="0" borderId="1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33" fillId="0" borderId="0" xfId="0" applyFont="1" applyAlignment="1">
      <alignment/>
    </xf>
    <xf numFmtId="2" fontId="0" fillId="0" borderId="0" xfId="0" applyNumberFormat="1" applyAlignment="1">
      <alignment/>
    </xf>
    <xf numFmtId="2" fontId="0" fillId="0" borderId="11" xfId="0" applyNumberFormat="1" applyBorder="1" applyAlignment="1">
      <alignment/>
    </xf>
    <xf numFmtId="1" fontId="0" fillId="0" borderId="16" xfId="0" applyNumberFormat="1" applyFont="1" applyBorder="1" applyAlignment="1">
      <alignment horizontal="center"/>
    </xf>
    <xf numFmtId="0" fontId="0" fillId="0" borderId="0" xfId="0" applyAlignment="1">
      <alignment wrapText="1"/>
    </xf>
    <xf numFmtId="1" fontId="0" fillId="0" borderId="0" xfId="65" applyNumberFormat="1" applyFont="1" applyBorder="1" applyAlignment="1">
      <alignment horizontal="left" wrapText="1"/>
      <protection/>
    </xf>
    <xf numFmtId="1" fontId="0" fillId="0" borderId="0" xfId="65" applyNumberFormat="1" applyFont="1" applyFill="1" applyBorder="1" applyAlignment="1">
      <alignment horizontal="left" wrapText="1"/>
      <protection/>
    </xf>
    <xf numFmtId="0" fontId="0" fillId="0" borderId="16" xfId="0" applyBorder="1" applyAlignment="1">
      <alignment horizontal="center"/>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186" fontId="0" fillId="0" borderId="0" xfId="0" applyNumberFormat="1" applyAlignment="1">
      <alignment horizontal="center"/>
    </xf>
    <xf numFmtId="0" fontId="0" fillId="0" borderId="0" xfId="0" applyAlignment="1">
      <alignment vertical="top" wrapText="1"/>
    </xf>
    <xf numFmtId="0" fontId="0"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0" xfId="0" applyNumberFormat="1" applyAlignment="1">
      <alignment horizontal="left" vertical="top" wrapText="1"/>
    </xf>
    <xf numFmtId="2" fontId="0" fillId="0" borderId="16" xfId="0" applyNumberFormat="1" applyFont="1" applyFill="1" applyBorder="1" applyAlignment="1">
      <alignment horizontal="center"/>
    </xf>
    <xf numFmtId="2" fontId="0" fillId="0" borderId="0" xfId="0" applyNumberFormat="1" applyFont="1" applyAlignment="1">
      <alignment horizontal="left" vertical="top" wrapText="1"/>
    </xf>
    <xf numFmtId="0" fontId="0" fillId="0" borderId="0" xfId="0" applyFill="1" applyBorder="1" applyAlignment="1">
      <alignment horizontal="left" wrapText="1"/>
    </xf>
    <xf numFmtId="0" fontId="0" fillId="0" borderId="17" xfId="0" applyBorder="1" applyAlignment="1">
      <alignment horizontal="center"/>
    </xf>
    <xf numFmtId="0" fontId="0" fillId="0" borderId="18" xfId="0" applyBorder="1" applyAlignment="1">
      <alignment horizontal="center"/>
    </xf>
    <xf numFmtId="218"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0" xfId="0" applyFont="1"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CARS" xfId="65"/>
    <cellStyle name="Normal_Sheet1" xfId="66"/>
    <cellStyle name="Note" xfId="67"/>
    <cellStyle name="Output" xfId="68"/>
    <cellStyle name="Percent" xfId="69"/>
    <cellStyle name="Source Text" xfId="70"/>
    <cellStyle name="Style 29"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Bicycle and Passenger Car Production, 
1950-2007</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Bikes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Car'!$B$6:$B$63</c:f>
              <c:numCache>
                <c:ptCount val="58"/>
                <c:pt idx="0">
                  <c:v>11</c:v>
                </c:pt>
                <c:pt idx="1">
                  <c:v>11</c:v>
                </c:pt>
                <c:pt idx="2">
                  <c:v>12</c:v>
                </c:pt>
                <c:pt idx="3">
                  <c:v>13</c:v>
                </c:pt>
                <c:pt idx="4">
                  <c:v>14</c:v>
                </c:pt>
                <c:pt idx="5">
                  <c:v>15</c:v>
                </c:pt>
                <c:pt idx="6">
                  <c:v>16</c:v>
                </c:pt>
                <c:pt idx="7">
                  <c:v>17</c:v>
                </c:pt>
                <c:pt idx="8">
                  <c:v>18</c:v>
                </c:pt>
                <c:pt idx="9">
                  <c:v>19</c:v>
                </c:pt>
                <c:pt idx="10">
                  <c:v>20</c:v>
                </c:pt>
                <c:pt idx="11">
                  <c:v>20</c:v>
                </c:pt>
                <c:pt idx="12">
                  <c:v>20</c:v>
                </c:pt>
                <c:pt idx="13">
                  <c:v>20</c:v>
                </c:pt>
                <c:pt idx="14">
                  <c:v>21</c:v>
                </c:pt>
                <c:pt idx="15">
                  <c:v>21</c:v>
                </c:pt>
                <c:pt idx="16">
                  <c:v>22</c:v>
                </c:pt>
                <c:pt idx="17">
                  <c:v>23</c:v>
                </c:pt>
                <c:pt idx="18">
                  <c:v>24</c:v>
                </c:pt>
                <c:pt idx="19">
                  <c:v>25</c:v>
                </c:pt>
                <c:pt idx="20">
                  <c:v>36</c:v>
                </c:pt>
                <c:pt idx="21">
                  <c:v>39</c:v>
                </c:pt>
                <c:pt idx="22">
                  <c:v>46</c:v>
                </c:pt>
                <c:pt idx="23">
                  <c:v>52</c:v>
                </c:pt>
                <c:pt idx="24">
                  <c:v>52</c:v>
                </c:pt>
                <c:pt idx="25">
                  <c:v>43</c:v>
                </c:pt>
                <c:pt idx="26">
                  <c:v>47</c:v>
                </c:pt>
                <c:pt idx="27">
                  <c:v>49</c:v>
                </c:pt>
                <c:pt idx="28">
                  <c:v>51</c:v>
                </c:pt>
                <c:pt idx="29">
                  <c:v>54</c:v>
                </c:pt>
                <c:pt idx="30">
                  <c:v>62</c:v>
                </c:pt>
                <c:pt idx="31">
                  <c:v>65</c:v>
                </c:pt>
                <c:pt idx="32">
                  <c:v>69</c:v>
                </c:pt>
                <c:pt idx="33">
                  <c:v>74</c:v>
                </c:pt>
                <c:pt idx="34">
                  <c:v>76</c:v>
                </c:pt>
                <c:pt idx="35">
                  <c:v>79</c:v>
                </c:pt>
                <c:pt idx="36">
                  <c:v>84</c:v>
                </c:pt>
                <c:pt idx="37">
                  <c:v>98</c:v>
                </c:pt>
                <c:pt idx="38">
                  <c:v>105</c:v>
                </c:pt>
                <c:pt idx="39">
                  <c:v>95</c:v>
                </c:pt>
                <c:pt idx="40">
                  <c:v>91.38773</c:v>
                </c:pt>
                <c:pt idx="41">
                  <c:v>95.78173000000004</c:v>
                </c:pt>
                <c:pt idx="42">
                  <c:v>99.2731</c:v>
                </c:pt>
                <c:pt idx="43">
                  <c:v>98.6484</c:v>
                </c:pt>
                <c:pt idx="44">
                  <c:v>102.32114999999999</c:v>
                </c:pt>
                <c:pt idx="45">
                  <c:v>103.53250000000004</c:v>
                </c:pt>
                <c:pt idx="46">
                  <c:v>96.53400000000008</c:v>
                </c:pt>
                <c:pt idx="47">
                  <c:v>89.973</c:v>
                </c:pt>
                <c:pt idx="48">
                  <c:v>87.035</c:v>
                </c:pt>
                <c:pt idx="49">
                  <c:v>96.26900000000002</c:v>
                </c:pt>
                <c:pt idx="50">
                  <c:v>107.24140000000001</c:v>
                </c:pt>
                <c:pt idx="51">
                  <c:v>99.00439999999993</c:v>
                </c:pt>
                <c:pt idx="52">
                  <c:v>111.36129999999999</c:v>
                </c:pt>
                <c:pt idx="53">
                  <c:v>120.04340000000002</c:v>
                </c:pt>
                <c:pt idx="54">
                  <c:v>126.70786000000005</c:v>
                </c:pt>
                <c:pt idx="55">
                  <c:v>122.57252000000007</c:v>
                </c:pt>
                <c:pt idx="56">
                  <c:v>126.42152000000006</c:v>
                </c:pt>
                <c:pt idx="57">
                  <c:v>129.88452</c:v>
                </c:pt>
              </c:numCache>
            </c:numRef>
          </c:yVal>
          <c:smooth val="1"/>
        </c:ser>
        <c:ser>
          <c:idx val="1"/>
          <c:order val="1"/>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Car'!$C$6:$C$63</c:f>
              <c:numCache>
                <c:ptCount val="58"/>
                <c:pt idx="0">
                  <c:v>8</c:v>
                </c:pt>
                <c:pt idx="1">
                  <c:v>7</c:v>
                </c:pt>
                <c:pt idx="2">
                  <c:v>6</c:v>
                </c:pt>
                <c:pt idx="3">
                  <c:v>8</c:v>
                </c:pt>
                <c:pt idx="4">
                  <c:v>8</c:v>
                </c:pt>
                <c:pt idx="5">
                  <c:v>11</c:v>
                </c:pt>
                <c:pt idx="6">
                  <c:v>9.1</c:v>
                </c:pt>
                <c:pt idx="7">
                  <c:v>9.8</c:v>
                </c:pt>
                <c:pt idx="8">
                  <c:v>8.7</c:v>
                </c:pt>
                <c:pt idx="9">
                  <c:v>10.8</c:v>
                </c:pt>
                <c:pt idx="10">
                  <c:v>12.8</c:v>
                </c:pt>
                <c:pt idx="11">
                  <c:v>11.4</c:v>
                </c:pt>
                <c:pt idx="12">
                  <c:v>14</c:v>
                </c:pt>
                <c:pt idx="13">
                  <c:v>15.9</c:v>
                </c:pt>
                <c:pt idx="14">
                  <c:v>16.7</c:v>
                </c:pt>
                <c:pt idx="15">
                  <c:v>19</c:v>
                </c:pt>
                <c:pt idx="16">
                  <c:v>19.2</c:v>
                </c:pt>
                <c:pt idx="17">
                  <c:v>18.6</c:v>
                </c:pt>
                <c:pt idx="18">
                  <c:v>21.6</c:v>
                </c:pt>
                <c:pt idx="19">
                  <c:v>23.1</c:v>
                </c:pt>
                <c:pt idx="20">
                  <c:v>22</c:v>
                </c:pt>
                <c:pt idx="21">
                  <c:v>26.460499</c:v>
                </c:pt>
                <c:pt idx="22">
                  <c:v>27.915796</c:v>
                </c:pt>
                <c:pt idx="23">
                  <c:v>30.03146</c:v>
                </c:pt>
                <c:pt idx="24">
                  <c:v>26.006061</c:v>
                </c:pt>
                <c:pt idx="25">
                  <c:v>25.026022</c:v>
                </c:pt>
                <c:pt idx="26">
                  <c:v>28.85664</c:v>
                </c:pt>
                <c:pt idx="27">
                  <c:v>30.532334</c:v>
                </c:pt>
                <c:pt idx="28">
                  <c:v>31.237751</c:v>
                </c:pt>
                <c:pt idx="29">
                  <c:v>30.818435</c:v>
                </c:pt>
                <c:pt idx="30">
                  <c:v>28.609047</c:v>
                </c:pt>
                <c:pt idx="31">
                  <c:v>27.483098</c:v>
                </c:pt>
                <c:pt idx="32">
                  <c:v>26.657855</c:v>
                </c:pt>
                <c:pt idx="33">
                  <c:v>30.009006</c:v>
                </c:pt>
                <c:pt idx="34">
                  <c:v>30.533439</c:v>
                </c:pt>
                <c:pt idx="35">
                  <c:v>32.353081</c:v>
                </c:pt>
                <c:pt idx="36">
                  <c:v>32.937324</c:v>
                </c:pt>
                <c:pt idx="37">
                  <c:v>33.114256</c:v>
                </c:pt>
                <c:pt idx="38">
                  <c:v>34.396619</c:v>
                </c:pt>
                <c:pt idx="39">
                  <c:v>35.698786</c:v>
                </c:pt>
                <c:pt idx="40">
                  <c:v>36.273082</c:v>
                </c:pt>
                <c:pt idx="41">
                  <c:v>35.080275</c:v>
                </c:pt>
                <c:pt idx="42">
                  <c:v>35.48774</c:v>
                </c:pt>
                <c:pt idx="43">
                  <c:v>34.197046</c:v>
                </c:pt>
                <c:pt idx="44">
                  <c:v>35.638599</c:v>
                </c:pt>
                <c:pt idx="45">
                  <c:v>36.070056</c:v>
                </c:pt>
                <c:pt idx="46">
                  <c:v>37.196868</c:v>
                </c:pt>
                <c:pt idx="47">
                  <c:v>38.453</c:v>
                </c:pt>
                <c:pt idx="48">
                  <c:v>37.925</c:v>
                </c:pt>
                <c:pt idx="49">
                  <c:v>39.793444</c:v>
                </c:pt>
                <c:pt idx="50">
                  <c:v>41.22916</c:v>
                </c:pt>
                <c:pt idx="51">
                  <c:v>40.150342</c:v>
                </c:pt>
                <c:pt idx="52">
                  <c:v>40.864405</c:v>
                </c:pt>
                <c:pt idx="53">
                  <c:v>40.656604</c:v>
                </c:pt>
                <c:pt idx="54">
                  <c:v>42.488957</c:v>
                </c:pt>
                <c:pt idx="55">
                  <c:v>44.173067</c:v>
                </c:pt>
                <c:pt idx="56">
                  <c:v>46.577235</c:v>
                </c:pt>
                <c:pt idx="57">
                  <c:v>49.344591</c:v>
                </c:pt>
              </c:numCache>
            </c:numRef>
          </c:yVal>
          <c:smooth val="1"/>
        </c:ser>
        <c:axId val="53870967"/>
        <c:axId val="15076656"/>
      </c:scatterChart>
      <c:valAx>
        <c:axId val="53870967"/>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Worldwatch, Bike Europe, Ward's</a:t>
                </a:r>
              </a:p>
            </c:rich>
          </c:tx>
          <c:layout>
            <c:manualLayout>
              <c:xMode val="factor"/>
              <c:yMode val="factor"/>
              <c:x val="-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076656"/>
        <c:crosses val="autoZero"/>
        <c:crossBetween val="midCat"/>
        <c:dispUnits/>
      </c:valAx>
      <c:valAx>
        <c:axId val="15076656"/>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Units</a:t>
                </a:r>
              </a:p>
            </c:rich>
          </c:tx>
          <c:layout>
            <c:manualLayout>
              <c:xMode val="factor"/>
              <c:yMode val="factor"/>
              <c:x val="-0.007"/>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87096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U.S. Vehicle Sales, 1931-2009</a:t>
            </a:r>
          </a:p>
        </c:rich>
      </c:tx>
      <c:layout>
        <c:manualLayout>
          <c:xMode val="factor"/>
          <c:yMode val="factor"/>
          <c:x val="-0.0065"/>
          <c:y val="-0.002"/>
        </c:manualLayout>
      </c:layout>
      <c:spPr>
        <a:noFill/>
        <a:ln>
          <a:noFill/>
        </a:ln>
      </c:spPr>
    </c:title>
    <c:plotArea>
      <c:layout>
        <c:manualLayout>
          <c:xMode val="edge"/>
          <c:yMode val="edge"/>
          <c:x val="0.06025"/>
          <c:y val="0.12175"/>
          <c:w val="0.9235"/>
          <c:h val="0.8125"/>
        </c:manualLayout>
      </c:layout>
      <c:scatterChart>
        <c:scatterStyle val="smoothMarker"/>
        <c:varyColors val="0"/>
        <c:ser>
          <c:idx val="0"/>
          <c:order val="0"/>
          <c:tx>
            <c:v>Data available every other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Sales'!$A$5:$A$10</c:f>
              <c:numCache>
                <c:ptCount val="6"/>
                <c:pt idx="0">
                  <c:v>1931</c:v>
                </c:pt>
                <c:pt idx="1">
                  <c:v>1933</c:v>
                </c:pt>
                <c:pt idx="2">
                  <c:v>1935</c:v>
                </c:pt>
                <c:pt idx="3">
                  <c:v>1937</c:v>
                </c:pt>
                <c:pt idx="4">
                  <c:v>1939</c:v>
                </c:pt>
                <c:pt idx="5">
                  <c:v>1941</c:v>
                </c:pt>
              </c:numCache>
            </c:numRef>
          </c:xVal>
          <c:yVal>
            <c:numRef>
              <c:f>'U.S. Sales'!$B$5:$B$10</c:f>
              <c:numCache>
                <c:ptCount val="6"/>
                <c:pt idx="0">
                  <c:v>2.231</c:v>
                </c:pt>
                <c:pt idx="1">
                  <c:v>1.787</c:v>
                </c:pt>
                <c:pt idx="2">
                  <c:v>3.419</c:v>
                </c:pt>
                <c:pt idx="3">
                  <c:v>4.153</c:v>
                </c:pt>
                <c:pt idx="4">
                  <c:v>3.245</c:v>
                </c:pt>
                <c:pt idx="5">
                  <c:v>4.665</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Sales'!$A$18:$A$64</c:f>
              <c:numCache>
                <c:ptCount val="4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numCache>
            </c:numRef>
          </c:xVal>
          <c:yVal>
            <c:numRef>
              <c:f>'U.S. Sales'!$B$18:$B$64</c:f>
              <c:numCache>
                <c:ptCount val="47"/>
                <c:pt idx="0">
                  <c:v>8.99</c:v>
                </c:pt>
                <c:pt idx="1">
                  <c:v>9.494</c:v>
                </c:pt>
                <c:pt idx="2">
                  <c:v>10.885</c:v>
                </c:pt>
                <c:pt idx="3">
                  <c:v>10.664</c:v>
                </c:pt>
                <c:pt idx="4">
                  <c:v>9.882</c:v>
                </c:pt>
                <c:pt idx="5">
                  <c:v>11.487</c:v>
                </c:pt>
                <c:pt idx="6">
                  <c:v>11.552</c:v>
                </c:pt>
                <c:pt idx="7">
                  <c:v>10.211</c:v>
                </c:pt>
                <c:pt idx="8">
                  <c:v>12.338</c:v>
                </c:pt>
                <c:pt idx="9">
                  <c:v>13.569</c:v>
                </c:pt>
                <c:pt idx="10">
                  <c:v>14.572</c:v>
                </c:pt>
                <c:pt idx="11">
                  <c:v>11.541</c:v>
                </c:pt>
                <c:pt idx="12">
                  <c:v>11.103</c:v>
                </c:pt>
                <c:pt idx="13">
                  <c:v>13.291</c:v>
                </c:pt>
                <c:pt idx="14">
                  <c:v>14.859</c:v>
                </c:pt>
                <c:pt idx="15">
                  <c:v>15.423</c:v>
                </c:pt>
                <c:pt idx="16">
                  <c:v>14.153</c:v>
                </c:pt>
                <c:pt idx="17">
                  <c:v>11.444</c:v>
                </c:pt>
                <c:pt idx="18">
                  <c:v>10.778</c:v>
                </c:pt>
                <c:pt idx="19">
                  <c:v>10.538</c:v>
                </c:pt>
                <c:pt idx="20">
                  <c:v>12.312</c:v>
                </c:pt>
                <c:pt idx="21">
                  <c:v>14.483</c:v>
                </c:pt>
                <c:pt idx="22">
                  <c:v>15.725</c:v>
                </c:pt>
                <c:pt idx="23">
                  <c:v>16.323</c:v>
                </c:pt>
                <c:pt idx="24">
                  <c:v>15.193</c:v>
                </c:pt>
                <c:pt idx="25">
                  <c:v>15.792</c:v>
                </c:pt>
                <c:pt idx="26">
                  <c:v>14.845</c:v>
                </c:pt>
                <c:pt idx="27">
                  <c:v>14.149</c:v>
                </c:pt>
                <c:pt idx="28">
                  <c:v>12.55</c:v>
                </c:pt>
                <c:pt idx="29">
                  <c:v>13.117</c:v>
                </c:pt>
                <c:pt idx="30">
                  <c:v>14.199</c:v>
                </c:pt>
                <c:pt idx="31">
                  <c:v>15.411</c:v>
                </c:pt>
                <c:pt idx="32">
                  <c:v>15.116</c:v>
                </c:pt>
                <c:pt idx="33">
                  <c:v>15.456</c:v>
                </c:pt>
                <c:pt idx="34">
                  <c:v>15.498</c:v>
                </c:pt>
                <c:pt idx="35">
                  <c:v>15.967</c:v>
                </c:pt>
                <c:pt idx="36">
                  <c:v>17.415</c:v>
                </c:pt>
                <c:pt idx="37">
                  <c:v>17.812</c:v>
                </c:pt>
                <c:pt idx="38">
                  <c:v>17.472</c:v>
                </c:pt>
                <c:pt idx="39">
                  <c:v>17.139</c:v>
                </c:pt>
                <c:pt idx="40">
                  <c:v>16.967</c:v>
                </c:pt>
                <c:pt idx="41">
                  <c:v>17.299</c:v>
                </c:pt>
                <c:pt idx="42">
                  <c:v>17.444</c:v>
                </c:pt>
                <c:pt idx="43">
                  <c:v>17.049</c:v>
                </c:pt>
                <c:pt idx="44">
                  <c:v>16.46</c:v>
                </c:pt>
                <c:pt idx="45">
                  <c:v>13.5</c:v>
                </c:pt>
                <c:pt idx="46">
                  <c:v>10.601</c:v>
                </c:pt>
              </c:numCache>
            </c:numRef>
          </c:yVal>
          <c:smooth val="1"/>
        </c:ser>
        <c:ser>
          <c:idx val="2"/>
          <c:order val="2"/>
          <c:tx>
            <c:v>Data available every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Sales'!$A$12:$A$18</c:f>
              <c:numCache>
                <c:ptCount val="7"/>
                <c:pt idx="0">
                  <c:v>1951</c:v>
                </c:pt>
                <c:pt idx="1">
                  <c:v>1953</c:v>
                </c:pt>
                <c:pt idx="2">
                  <c:v>1955</c:v>
                </c:pt>
                <c:pt idx="3">
                  <c:v>1957</c:v>
                </c:pt>
                <c:pt idx="4">
                  <c:v>1959</c:v>
                </c:pt>
                <c:pt idx="5">
                  <c:v>1961</c:v>
                </c:pt>
                <c:pt idx="6">
                  <c:v>1963</c:v>
                </c:pt>
              </c:numCache>
            </c:numRef>
          </c:xVal>
          <c:yVal>
            <c:numRef>
              <c:f>'U.S. Sales'!$B$12:$B$18</c:f>
              <c:numCache>
                <c:ptCount val="7"/>
                <c:pt idx="0">
                  <c:v>6.275</c:v>
                </c:pt>
                <c:pt idx="1">
                  <c:v>6.773</c:v>
                </c:pt>
                <c:pt idx="2">
                  <c:v>8.481</c:v>
                </c:pt>
                <c:pt idx="3">
                  <c:v>6.927</c:v>
                </c:pt>
                <c:pt idx="4">
                  <c:v>7.065</c:v>
                </c:pt>
                <c:pt idx="5">
                  <c:v>6.872</c:v>
                </c:pt>
                <c:pt idx="6">
                  <c:v>8.99</c:v>
                </c:pt>
              </c:numCache>
            </c:numRef>
          </c:yVal>
          <c:smooth val="1"/>
        </c:ser>
        <c:axId val="1472177"/>
        <c:axId val="13249594"/>
      </c:scatterChart>
      <c:valAx>
        <c:axId val="1472177"/>
        <c:scaling>
          <c:orientation val="minMax"/>
          <c:max val="2010"/>
          <c:min val="193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Ward's</a:t>
                </a:r>
              </a:p>
            </c:rich>
          </c:tx>
          <c:layout>
            <c:manualLayout>
              <c:xMode val="factor"/>
              <c:yMode val="factor"/>
              <c:x val="-0.007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249594"/>
        <c:crosses val="autoZero"/>
        <c:crossBetween val="midCat"/>
        <c:dispUnits/>
      </c:valAx>
      <c:valAx>
        <c:axId val="13249594"/>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Millions</a:t>
                </a:r>
              </a:p>
            </c:rich>
          </c:tx>
          <c:layout>
            <c:manualLayout>
              <c:xMode val="factor"/>
              <c:yMode val="factor"/>
              <c:x val="-0.003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7217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Passenger Car and Total Vehicle Sales in Japan, 
1955-2009</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Auto'!$C$6:$C$56</c:f>
              <c:numCache>
                <c:ptCount val="51"/>
                <c:pt idx="0">
                  <c:v>20.055</c:v>
                </c:pt>
                <c:pt idx="1">
                  <c:v>145.227</c:v>
                </c:pt>
                <c:pt idx="2">
                  <c:v>229.057</c:v>
                </c:pt>
                <c:pt idx="3">
                  <c:v>259.269</c:v>
                </c:pt>
                <c:pt idx="4">
                  <c:v>371.076</c:v>
                </c:pt>
                <c:pt idx="5">
                  <c:v>493.536</c:v>
                </c:pt>
                <c:pt idx="6">
                  <c:v>586.287</c:v>
                </c:pt>
                <c:pt idx="7">
                  <c:v>740.259</c:v>
                </c:pt>
                <c:pt idx="8">
                  <c:v>1131.337</c:v>
                </c:pt>
                <c:pt idx="9">
                  <c:v>1569.312</c:v>
                </c:pt>
                <c:pt idx="10">
                  <c:v>2036.677</c:v>
                </c:pt>
                <c:pt idx="11">
                  <c:v>2379.137</c:v>
                </c:pt>
                <c:pt idx="12">
                  <c:v>2402.757</c:v>
                </c:pt>
                <c:pt idx="13">
                  <c:v>2627.087</c:v>
                </c:pt>
                <c:pt idx="14">
                  <c:v>2953.026</c:v>
                </c:pt>
                <c:pt idx="15">
                  <c:v>2286.795</c:v>
                </c:pt>
                <c:pt idx="16">
                  <c:v>2737.641</c:v>
                </c:pt>
                <c:pt idx="17">
                  <c:v>2449.429</c:v>
                </c:pt>
                <c:pt idx="18">
                  <c:v>2500.095</c:v>
                </c:pt>
                <c:pt idx="19">
                  <c:v>2856.71</c:v>
                </c:pt>
                <c:pt idx="20">
                  <c:v>3036.873</c:v>
                </c:pt>
                <c:pt idx="21">
                  <c:v>2854.176</c:v>
                </c:pt>
                <c:pt idx="22">
                  <c:v>2866.695</c:v>
                </c:pt>
                <c:pt idx="23">
                  <c:v>3038.272</c:v>
                </c:pt>
                <c:pt idx="24">
                  <c:v>3135.611</c:v>
                </c:pt>
                <c:pt idx="25">
                  <c:v>3095.554</c:v>
                </c:pt>
                <c:pt idx="26">
                  <c:v>3104.083</c:v>
                </c:pt>
                <c:pt idx="27">
                  <c:v>3146.023</c:v>
                </c:pt>
                <c:pt idx="28">
                  <c:v>3274.8</c:v>
                </c:pt>
                <c:pt idx="29">
                  <c:v>3717.359</c:v>
                </c:pt>
                <c:pt idx="30">
                  <c:v>4403.749</c:v>
                </c:pt>
                <c:pt idx="31">
                  <c:v>5102.659</c:v>
                </c:pt>
                <c:pt idx="32">
                  <c:v>4868.233</c:v>
                </c:pt>
                <c:pt idx="33">
                  <c:v>4454.012</c:v>
                </c:pt>
                <c:pt idx="34">
                  <c:v>4199.451</c:v>
                </c:pt>
                <c:pt idx="35">
                  <c:v>4210.168</c:v>
                </c:pt>
                <c:pt idx="36">
                  <c:v>4443.906</c:v>
                </c:pt>
                <c:pt idx="37">
                  <c:v>4668.728</c:v>
                </c:pt>
                <c:pt idx="38">
                  <c:v>4492.006</c:v>
                </c:pt>
                <c:pt idx="39">
                  <c:v>4093.148</c:v>
                </c:pt>
                <c:pt idx="40">
                  <c:v>4154.084</c:v>
                </c:pt>
                <c:pt idx="41">
                  <c:v>4259.872</c:v>
                </c:pt>
                <c:pt idx="42">
                  <c:v>4289.683</c:v>
                </c:pt>
                <c:pt idx="43">
                  <c:v>4441.354</c:v>
                </c:pt>
                <c:pt idx="44">
                  <c:v>4715.92</c:v>
                </c:pt>
                <c:pt idx="45">
                  <c:v>4768.131</c:v>
                </c:pt>
                <c:pt idx="46">
                  <c:v>4748.409</c:v>
                </c:pt>
                <c:pt idx="47">
                  <c:v>4641.732</c:v>
                </c:pt>
                <c:pt idx="48">
                  <c:v>4400.299</c:v>
                </c:pt>
                <c:pt idx="49">
                  <c:v>4227.643</c:v>
                </c:pt>
                <c:pt idx="50">
                  <c:v>3923.741</c:v>
                </c:pt>
              </c:numCache>
            </c:numRef>
          </c:yVal>
          <c:smooth val="1"/>
        </c:ser>
        <c:ser>
          <c:idx val="1"/>
          <c:order val="1"/>
          <c:tx>
            <c:v>Total</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Auto'!$D$6:$D$56</c:f>
              <c:numCache>
                <c:ptCount val="51"/>
                <c:pt idx="0">
                  <c:v>64.53</c:v>
                </c:pt>
                <c:pt idx="1">
                  <c:v>408.18</c:v>
                </c:pt>
                <c:pt idx="2">
                  <c:v>742.919</c:v>
                </c:pt>
                <c:pt idx="3">
                  <c:v>932.991</c:v>
                </c:pt>
                <c:pt idx="4">
                  <c:v>1210.518</c:v>
                </c:pt>
                <c:pt idx="5">
                  <c:v>1494.203</c:v>
                </c:pt>
                <c:pt idx="6">
                  <c:v>1674.962</c:v>
                </c:pt>
                <c:pt idx="7">
                  <c:v>2060.142</c:v>
                </c:pt>
                <c:pt idx="8">
                  <c:v>2714.771</c:v>
                </c:pt>
                <c:pt idx="9">
                  <c:v>3308.835</c:v>
                </c:pt>
                <c:pt idx="10">
                  <c:v>3835.439</c:v>
                </c:pt>
                <c:pt idx="11">
                  <c:v>4100.467</c:v>
                </c:pt>
                <c:pt idx="12">
                  <c:v>4021.117</c:v>
                </c:pt>
                <c:pt idx="13">
                  <c:v>4366.575</c:v>
                </c:pt>
                <c:pt idx="14">
                  <c:v>4949.078</c:v>
                </c:pt>
                <c:pt idx="15">
                  <c:v>3849.739</c:v>
                </c:pt>
                <c:pt idx="16">
                  <c:v>4308.931</c:v>
                </c:pt>
                <c:pt idx="17">
                  <c:v>4104.051</c:v>
                </c:pt>
                <c:pt idx="18">
                  <c:v>4194.249</c:v>
                </c:pt>
                <c:pt idx="19">
                  <c:v>4681.863</c:v>
                </c:pt>
                <c:pt idx="20">
                  <c:v>5153.752</c:v>
                </c:pt>
                <c:pt idx="21">
                  <c:v>5015.51</c:v>
                </c:pt>
                <c:pt idx="22">
                  <c:v>5126.996</c:v>
                </c:pt>
                <c:pt idx="23">
                  <c:v>5261.431</c:v>
                </c:pt>
                <c:pt idx="24">
                  <c:v>5382.317</c:v>
                </c:pt>
                <c:pt idx="25">
                  <c:v>5436.759</c:v>
                </c:pt>
                <c:pt idx="26">
                  <c:v>5556.834</c:v>
                </c:pt>
                <c:pt idx="27">
                  <c:v>5707.814</c:v>
                </c:pt>
                <c:pt idx="28">
                  <c:v>6018.399</c:v>
                </c:pt>
                <c:pt idx="29">
                  <c:v>6721.004</c:v>
                </c:pt>
                <c:pt idx="30">
                  <c:v>7256.673</c:v>
                </c:pt>
                <c:pt idx="31">
                  <c:v>7777.493</c:v>
                </c:pt>
                <c:pt idx="32">
                  <c:v>7524.759</c:v>
                </c:pt>
                <c:pt idx="33">
                  <c:v>6959.073</c:v>
                </c:pt>
                <c:pt idx="34">
                  <c:v>6467.279</c:v>
                </c:pt>
                <c:pt idx="35">
                  <c:v>6526.696</c:v>
                </c:pt>
                <c:pt idx="36">
                  <c:v>6865.034</c:v>
                </c:pt>
                <c:pt idx="37">
                  <c:v>7077.745</c:v>
                </c:pt>
                <c:pt idx="38">
                  <c:v>6725.026</c:v>
                </c:pt>
                <c:pt idx="39">
                  <c:v>5879.425</c:v>
                </c:pt>
                <c:pt idx="40">
                  <c:v>5861.216</c:v>
                </c:pt>
                <c:pt idx="41">
                  <c:v>5963.042</c:v>
                </c:pt>
                <c:pt idx="42">
                  <c:v>5906.471</c:v>
                </c:pt>
                <c:pt idx="43">
                  <c:v>5792.093</c:v>
                </c:pt>
                <c:pt idx="44">
                  <c:v>5828.178</c:v>
                </c:pt>
                <c:pt idx="45">
                  <c:v>5853.382</c:v>
                </c:pt>
                <c:pt idx="46">
                  <c:v>5852.067</c:v>
                </c:pt>
                <c:pt idx="47">
                  <c:v>5739.506</c:v>
                </c:pt>
                <c:pt idx="48">
                  <c:v>5353.648</c:v>
                </c:pt>
                <c:pt idx="49">
                  <c:v>5082.235</c:v>
                </c:pt>
                <c:pt idx="50">
                  <c:v>4609.256</c:v>
                </c:pt>
              </c:numCache>
            </c:numRef>
          </c:yVal>
          <c:smooth val="1"/>
        </c:ser>
        <c:axId val="52137483"/>
        <c:axId val="66584164"/>
      </c:scatterChart>
      <c:valAx>
        <c:axId val="52137483"/>
        <c:scaling>
          <c:orientation val="minMax"/>
          <c:max val="2010"/>
          <c:min val="1955"/>
        </c:scaling>
        <c:axPos val="b"/>
        <c:title>
          <c:tx>
            <c:rich>
              <a:bodyPr vert="horz" rot="0" anchor="ctr"/>
              <a:lstStyle/>
              <a:p>
                <a:pPr algn="ctr">
                  <a:defRPr/>
                </a:pPr>
                <a:r>
                  <a:rPr lang="en-US" cap="none" sz="1000" b="0" i="1" u="none" baseline="0">
                    <a:solidFill>
                      <a:srgbClr val="000000"/>
                    </a:solidFill>
                    <a:latin typeface="Arial"/>
                    <a:ea typeface="Arial"/>
                    <a:cs typeface="Arial"/>
                  </a:rPr>
                  <a:t>Source: JAMA</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584164"/>
        <c:crosses val="autoZero"/>
        <c:crossBetween val="midCat"/>
        <c:dispUnits/>
        <c:majorUnit val="5"/>
      </c:valAx>
      <c:valAx>
        <c:axId val="66584164"/>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Thousand Units</a:t>
                </a:r>
              </a:p>
            </c:rich>
          </c:tx>
          <c:layout>
            <c:manualLayout>
              <c:xMode val="factor"/>
              <c:yMode val="factor"/>
              <c:x val="-0.012"/>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13748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solidFill>
                  <a:srgbClr val="000000"/>
                </a:solidFill>
                <a:latin typeface="Arial"/>
                <a:ea typeface="Arial"/>
                <a:cs typeface="Arial"/>
              </a:rPr>
              <a:t>Plan B Energy Efficiency Measures</a:t>
            </a:r>
          </a:p>
        </c:rich>
      </c:tx>
      <c:layout>
        <c:manualLayout>
          <c:xMode val="factor"/>
          <c:yMode val="factor"/>
          <c:x val="-0.049"/>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62386565"/>
        <c:axId val="24608174"/>
      </c:areaChart>
      <c:catAx>
        <c:axId val="623865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608174"/>
        <c:crosses val="autoZero"/>
        <c:auto val="1"/>
        <c:lblOffset val="100"/>
        <c:tickLblSkip val="1"/>
        <c:noMultiLvlLbl val="0"/>
      </c:catAx>
      <c:valAx>
        <c:axId val="24608174"/>
        <c:scaling>
          <c:orientation val="minMax"/>
          <c:min val="3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386565"/>
        <c:crossesAt val="1"/>
        <c:crossBetween val="midCat"/>
        <c:dispUnits/>
      </c:valAx>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Plan B Carbon Dioxide Emissions Reduction Goals for 2020 
</a:t>
            </a:r>
            <a:r>
              <a:rPr lang="en-US" cap="none" sz="1000" b="0" i="0" u="none" baseline="0">
                <a:solidFill>
                  <a:srgbClr val="000000"/>
                </a:solidFill>
                <a:latin typeface="Arial"/>
                <a:ea typeface="Arial"/>
                <a:cs typeface="Arial"/>
              </a:rPr>
              <a:t>(Million Tons of Carbon)</a:t>
            </a:r>
          </a:p>
        </c:rich>
      </c:tx>
      <c:layout>
        <c:manualLayout>
          <c:xMode val="factor"/>
          <c:yMode val="factor"/>
          <c:x val="-0.012"/>
          <c:y val="0.0755"/>
        </c:manualLayout>
      </c:layout>
      <c:spPr>
        <a:noFill/>
        <a:ln>
          <a:noFill/>
        </a:ln>
      </c:spPr>
    </c:title>
    <c:plotArea>
      <c:layout>
        <c:manualLayout>
          <c:xMode val="edge"/>
          <c:yMode val="edge"/>
          <c:x val="0.3575"/>
          <c:y val="0.408"/>
          <c:w val="0.289"/>
          <c:h val="0.36825"/>
        </c:manualLayout>
      </c:layout>
      <c:pieChart>
        <c:varyColors val="1"/>
        <c:ser>
          <c:idx val="2"/>
          <c:order val="0"/>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Replacing fossil fuels with renewables for electricity and heat 
</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Restructuring the transport system
</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Reducing coal and oil use in industry
 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Ending net deforestation
</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Planting trees to sequester carbon
</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Managing soils to sequester carbon 
</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Remaining net emissions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0.71325</cdr:x>
      <cdr:y>0.31075</cdr:y>
    </cdr:from>
    <cdr:to>
      <cdr:x>0.8425</cdr:x>
      <cdr:y>0.34775</cdr:y>
    </cdr:to>
    <cdr:sp>
      <cdr:nvSpPr>
        <cdr:cNvPr id="1" name="Text Box 1"/>
        <cdr:cNvSpPr txBox="1">
          <a:spLocks noChangeArrowheads="1"/>
        </cdr:cNvSpPr>
      </cdr:nvSpPr>
      <cdr:spPr>
        <a:xfrm>
          <a:off x="4229100" y="1552575"/>
          <a:ext cx="771525" cy="180975"/>
        </a:xfrm>
        <a:prstGeom prst="rect">
          <a:avLst/>
        </a:prstGeom>
        <a:noFill/>
        <a:ln w="9525" cmpd="sng">
          <a:noFill/>
        </a:ln>
      </cdr:spPr>
      <cdr:txBody>
        <a:bodyPr vertOverflow="clip" wrap="square" lIns="0" tIns="22860" rIns="27432" bIns="0"/>
        <a:p>
          <a:pPr algn="r">
            <a:defRPr/>
          </a:pPr>
          <a:r>
            <a:rPr lang="en-US" cap="none" sz="1000" b="0" i="0" u="none" baseline="0">
              <a:solidFill>
                <a:srgbClr val="000000"/>
              </a:solidFill>
              <a:latin typeface="Arial"/>
              <a:ea typeface="Arial"/>
              <a:cs typeface="Arial"/>
            </a:rPr>
            <a:t>Bicycles</a:t>
          </a:r>
        </a:p>
      </cdr:txBody>
    </cdr:sp>
  </cdr:relSizeAnchor>
  <cdr:relSizeAnchor xmlns:cdr="http://schemas.openxmlformats.org/drawingml/2006/chartDrawing">
    <cdr:from>
      <cdr:x>0.80275</cdr:x>
      <cdr:y>0.6305</cdr:y>
    </cdr:from>
    <cdr:to>
      <cdr:x>0.884</cdr:x>
      <cdr:y>0.6655</cdr:y>
    </cdr:to>
    <cdr:sp>
      <cdr:nvSpPr>
        <cdr:cNvPr id="2" name="Text Box 2"/>
        <cdr:cNvSpPr txBox="1">
          <a:spLocks noChangeArrowheads="1"/>
        </cdr:cNvSpPr>
      </cdr:nvSpPr>
      <cdr:spPr>
        <a:xfrm>
          <a:off x="4762500" y="3162300"/>
          <a:ext cx="4857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0.96725</cdr:x>
      <cdr:y>0.288</cdr:y>
    </cdr:from>
    <cdr:to>
      <cdr:x>0.99675</cdr:x>
      <cdr:y>0.9125</cdr:y>
    </cdr:to>
    <cdr:sp>
      <cdr:nvSpPr>
        <cdr:cNvPr id="3" name="Text Box 3"/>
        <cdr:cNvSpPr txBox="1">
          <a:spLocks noChangeArrowheads="1"/>
        </cdr:cNvSpPr>
      </cdr:nvSpPr>
      <cdr:spPr>
        <a:xfrm>
          <a:off x="5734050" y="1438275"/>
          <a:ext cx="171450" cy="31337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cdr:x>
      <cdr:y>0.34</cdr:y>
    </cdr:from>
    <cdr:to>
      <cdr:x>0.9985</cdr:x>
      <cdr:y>0.88175</cdr:y>
    </cdr:to>
    <cdr:sp>
      <cdr:nvSpPr>
        <cdr:cNvPr id="1" name="Text Box 1"/>
        <cdr:cNvSpPr txBox="1">
          <a:spLocks noChangeArrowheads="1"/>
        </cdr:cNvSpPr>
      </cdr:nvSpPr>
      <cdr:spPr>
        <a:xfrm>
          <a:off x="5724525" y="1695450"/>
          <a:ext cx="1905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0.496</cdr:x>
      <cdr:y>0.8025</cdr:y>
    </cdr:from>
    <cdr:to>
      <cdr:x>0.95925</cdr:x>
      <cdr:y>0.8725</cdr:y>
    </cdr:to>
    <cdr:sp>
      <cdr:nvSpPr>
        <cdr:cNvPr id="2" name="Text Box 2"/>
        <cdr:cNvSpPr txBox="1">
          <a:spLocks noChangeArrowheads="1"/>
        </cdr:cNvSpPr>
      </cdr:nvSpPr>
      <cdr:spPr>
        <a:xfrm>
          <a:off x="2933700" y="4019550"/>
          <a:ext cx="2743200" cy="352425"/>
        </a:xfrm>
        <a:prstGeom prst="rect">
          <a:avLst/>
        </a:prstGeom>
        <a:noFill/>
        <a:ln w="9525" cmpd="sng">
          <a:noFill/>
        </a:ln>
      </cdr:spPr>
      <cdr:txBody>
        <a:bodyPr vertOverflow="clip" wrap="square" lIns="27432" tIns="22860" rIns="27432" bIns="0"/>
        <a:p>
          <a:pPr algn="ctr">
            <a:defRPr/>
          </a:pPr>
          <a:r>
            <a:rPr lang="en-US" cap="none" sz="1000" b="0" i="0" u="none" baseline="0">
              <a:solidFill>
                <a:srgbClr val="000000"/>
              </a:solidFill>
              <a:latin typeface="Arial"/>
              <a:ea typeface="Arial"/>
              <a:cs typeface="Arial"/>
            </a:rPr>
            <a:t>Note: dotted lines indicate time periods for which data are available only every other year.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24550" cy="5010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0.558</cdr:x>
      <cdr:y>0.52975</cdr:y>
    </cdr:from>
    <cdr:to>
      <cdr:x>0.6365</cdr:x>
      <cdr:y>0.57225</cdr:y>
    </cdr:to>
    <cdr:sp>
      <cdr:nvSpPr>
        <cdr:cNvPr id="1" name="Text Box 1"/>
        <cdr:cNvSpPr txBox="1">
          <a:spLocks noChangeArrowheads="1"/>
        </cdr:cNvSpPr>
      </cdr:nvSpPr>
      <cdr:spPr>
        <a:xfrm>
          <a:off x="3305175" y="2657475"/>
          <a:ext cx="466725" cy="2095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0.45975</cdr:x>
      <cdr:y>0.29025</cdr:y>
    </cdr:from>
    <cdr:to>
      <cdr:x>0.664</cdr:x>
      <cdr:y>0.323</cdr:y>
    </cdr:to>
    <cdr:sp>
      <cdr:nvSpPr>
        <cdr:cNvPr id="2" name="Text Box 2"/>
        <cdr:cNvSpPr txBox="1">
          <a:spLocks noChangeArrowheads="1"/>
        </cdr:cNvSpPr>
      </cdr:nvSpPr>
      <cdr:spPr>
        <a:xfrm>
          <a:off x="2724150" y="1447800"/>
          <a:ext cx="12096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Total Vehicles</a:t>
          </a:r>
        </a:p>
      </cdr:txBody>
    </cdr:sp>
  </cdr:relSizeAnchor>
  <cdr:relSizeAnchor xmlns:cdr="http://schemas.openxmlformats.org/drawingml/2006/chartDrawing">
    <cdr:from>
      <cdr:x>0.969</cdr:x>
      <cdr:y>0.33875</cdr:y>
    </cdr:from>
    <cdr:to>
      <cdr:x>0.995</cdr:x>
      <cdr:y>0.88025</cdr:y>
    </cdr:to>
    <cdr:sp>
      <cdr:nvSpPr>
        <cdr:cNvPr id="3" name="Text Box 3"/>
        <cdr:cNvSpPr txBox="1">
          <a:spLocks noChangeArrowheads="1"/>
        </cdr:cNvSpPr>
      </cdr:nvSpPr>
      <cdr:spPr>
        <a:xfrm>
          <a:off x="5743575" y="1695450"/>
          <a:ext cx="1524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0.519</cdr:x>
      <cdr:y>0.32175</cdr:y>
    </cdr:to>
    <cdr:sp>
      <cdr:nvSpPr>
        <cdr:cNvPr id="3" name="Text Box 3"/>
        <cdr:cNvSpPr txBox="1">
          <a:spLocks noChangeArrowheads="1"/>
        </cdr:cNvSpPr>
      </cdr:nvSpPr>
      <cdr:spPr>
        <a:xfrm>
          <a:off x="714375" y="1371600"/>
          <a:ext cx="2362200" cy="23812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0.61525</cdr:x>
      <cdr:y>0.77425</cdr:y>
    </cdr:to>
    <cdr:sp>
      <cdr:nvSpPr>
        <cdr:cNvPr id="5" name="Text Box 5"/>
        <cdr:cNvSpPr txBox="1">
          <a:spLocks noChangeArrowheads="1"/>
        </cdr:cNvSpPr>
      </cdr:nvSpPr>
      <cdr:spPr>
        <a:xfrm>
          <a:off x="1285875" y="3657600"/>
          <a:ext cx="2362200" cy="21907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 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Transportation Restructuring (79 EJ)</a:t>
          </a:r>
        </a:p>
      </cdr:txBody>
    </cdr:sp>
  </cdr:relSizeAnchor>
  <cdr:relSizeAnchor xmlns:cdr="http://schemas.openxmlformats.org/drawingml/2006/chartDrawing">
    <cdr:from>
      <cdr:x>0.8105</cdr:x>
      <cdr:y>0.44125</cdr:y>
    </cdr:from>
    <cdr:to>
      <cdr:x>0.99625</cdr:x>
      <cdr:y>0.5475</cdr:y>
    </cdr:to>
    <cdr:sp>
      <cdr:nvSpPr>
        <cdr:cNvPr id="8" name="Text 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Industrial Efficiency
</a:t>
          </a:r>
          <a:r>
            <a:rPr lang="en-US" cap="none" sz="900" b="0" i="0" u="none" baseline="0">
              <a:solidFill>
                <a:srgbClr val="000000"/>
              </a:solidFill>
              <a:latin typeface="Arial"/>
              <a:ea typeface="Arial"/>
              <a:cs typeface="Arial"/>
            </a:rPr>
            <a:t>(31 EJ)</a:t>
          </a:r>
        </a:p>
      </cdr:txBody>
    </cdr:sp>
  </cdr:relSizeAnchor>
  <cdr:relSizeAnchor xmlns:cdr="http://schemas.openxmlformats.org/drawingml/2006/chartDrawing">
    <cdr:from>
      <cdr:x>0.8105</cdr:x>
      <cdr:y>0.15975</cdr:y>
    </cdr:from>
    <cdr:to>
      <cdr:x>0.99725</cdr:x>
      <cdr:y>0.26225</cdr:y>
    </cdr:to>
    <cdr:sp>
      <cdr:nvSpPr>
        <cdr:cNvPr id="9" name="Text 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Lighting Efficiency
</a:t>
          </a:r>
          <a:r>
            <a:rPr lang="en-US" cap="none" sz="900" b="0" i="0" u="none" baseline="0">
              <a:solidFill>
                <a:srgbClr val="000000"/>
              </a:solidFill>
              <a:latin typeface="Arial"/>
              <a:ea typeface="Arial"/>
              <a:cs typeface="Arial"/>
            </a:rPr>
            <a:t>(20 EJ)</a:t>
          </a:r>
        </a:p>
      </cdr:txBody>
    </cdr:sp>
  </cdr:relSizeAnchor>
  <cdr:relSizeAnchor xmlns:cdr="http://schemas.openxmlformats.org/drawingml/2006/chartDrawing">
    <cdr:from>
      <cdr:x>0.8105</cdr:x>
      <cdr:y>0.30625</cdr:y>
    </cdr:from>
    <cdr:to>
      <cdr:x>0.99625</cdr:x>
      <cdr:y>0.408</cdr:y>
    </cdr:to>
    <cdr:sp>
      <cdr:nvSpPr>
        <cdr:cNvPr id="10" name="Text 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Appliance Efficiency
</a:t>
          </a:r>
          <a:r>
            <a:rPr lang="en-US" cap="none" sz="900" b="0" i="0" u="none" baseline="0">
              <a:solidFill>
                <a:srgbClr val="000000"/>
              </a:solidFill>
              <a:latin typeface="Arial"/>
              <a:ea typeface="Arial"/>
              <a:cs typeface="Arial"/>
            </a:rPr>
            <a:t> (20 EJ)</a:t>
          </a:r>
        </a:p>
      </cdr:txBody>
    </cdr:sp>
  </cdr:relSizeAnchor>
  <cdr:relSizeAnchor xmlns:cdr="http://schemas.openxmlformats.org/drawingml/2006/chartDrawing">
    <cdr:from>
      <cdr:x>0.79925</cdr:x>
      <cdr:y>0.0425</cdr:y>
    </cdr:from>
    <cdr:to>
      <cdr:x>0.99725</cdr:x>
      <cdr:y>0.12475</cdr:y>
    </cdr:to>
    <cdr:sp>
      <cdr:nvSpPr>
        <cdr:cNvPr id="11" name="Text 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 Box 17"/>
        <cdr:cNvSpPr txBox="1">
          <a:spLocks noChangeArrowheads="1"/>
        </cdr:cNvSpPr>
      </cdr:nvSpPr>
      <cdr:spPr>
        <a:xfrm>
          <a:off x="428625" y="533400"/>
          <a:ext cx="6762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 Box 18"/>
        <cdr:cNvSpPr txBox="1">
          <a:spLocks noChangeArrowheads="1"/>
        </cdr:cNvSpPr>
      </cdr:nvSpPr>
      <cdr:spPr>
        <a:xfrm>
          <a:off x="1762125" y="4705350"/>
          <a:ext cx="2181225" cy="2762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 Exajoule (EJ) = 1 x 10</a:t>
          </a:r>
          <a:r>
            <a:rPr lang="en-US" cap="none" sz="1000" b="0" i="0" u="none" baseline="30000">
              <a:solidFill>
                <a:srgbClr val="000000"/>
              </a:solidFill>
              <a:latin typeface="Arial"/>
              <a:ea typeface="Arial"/>
              <a:cs typeface="Arial"/>
            </a:rPr>
            <a:t>18</a:t>
          </a:r>
          <a:r>
            <a:rPr lang="en-US" cap="none" sz="1000" b="0" i="0" u="none" baseline="0">
              <a:solidFill>
                <a:srgbClr val="000000"/>
              </a:solidFill>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 Box 19"/>
        <cdr:cNvSpPr txBox="1">
          <a:spLocks noChangeArrowheads="1"/>
        </cdr:cNvSpPr>
      </cdr:nvSpPr>
      <cdr:spPr>
        <a:xfrm>
          <a:off x="3409950" y="4257675"/>
          <a:ext cx="1266825" cy="238125"/>
        </a:xfrm>
        <a:prstGeom prst="rect">
          <a:avLst/>
        </a:prstGeom>
        <a:noFill/>
        <a:ln w="9525" cmpd="sng">
          <a:noFill/>
        </a:ln>
      </cdr:spPr>
      <cdr:txBody>
        <a:bodyPr vertOverflow="clip" wrap="square" lIns="0" tIns="22860" rIns="27432" bIns="0"/>
        <a:p>
          <a:pPr algn="r">
            <a:defRPr/>
          </a:pPr>
          <a:r>
            <a:rPr lang="en-US" cap="none" sz="1000" b="0" i="1" u="none" baseline="0">
              <a:solidFill>
                <a:srgbClr val="000000"/>
              </a:solidFill>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 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lIns="0" tIns="22860" rIns="27432" bIns="0" vert="vert270"/>
        <a:p>
          <a:pPr algn="r">
            <a:defRPr/>
          </a:pPr>
          <a:r>
            <a:rPr lang="en-US" cap="none" sz="1000" b="0" i="0" u="none" baseline="0">
              <a:solidFill>
                <a:srgbClr val="000000"/>
              </a:solidFill>
              <a:latin typeface="Arial"/>
              <a:ea typeface="Arial"/>
              <a:cs typeface="Arial"/>
            </a:rPr>
            <a:t>www.earth-policy.org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 Box 1"/>
        <cdr:cNvSpPr txBox="1">
          <a:spLocks noChangeArrowheads="1"/>
        </cdr:cNvSpPr>
      </cdr:nvSpPr>
      <cdr:spPr>
        <a:xfrm>
          <a:off x="2466975" y="2095500"/>
          <a:ext cx="476250" cy="2190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 Box 2"/>
        <cdr:cNvSpPr txBox="1">
          <a:spLocks noChangeArrowheads="1"/>
        </cdr:cNvSpPr>
      </cdr:nvSpPr>
      <cdr:spPr>
        <a:xfrm>
          <a:off x="2419350" y="2752725"/>
          <a:ext cx="342900" cy="2952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 Box 3"/>
        <cdr:cNvSpPr txBox="1">
          <a:spLocks noChangeArrowheads="1"/>
        </cdr:cNvSpPr>
      </cdr:nvSpPr>
      <cdr:spPr>
        <a:xfrm>
          <a:off x="2419350" y="3095625"/>
          <a:ext cx="5238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 Box 4"/>
        <cdr:cNvSpPr txBox="1">
          <a:spLocks noChangeArrowheads="1"/>
        </cdr:cNvSpPr>
      </cdr:nvSpPr>
      <cdr:spPr>
        <a:xfrm>
          <a:off x="2714625" y="3419475"/>
          <a:ext cx="552450" cy="2857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 Box 5"/>
        <cdr:cNvSpPr txBox="1">
          <a:spLocks noChangeArrowheads="1"/>
        </cdr:cNvSpPr>
      </cdr:nvSpPr>
      <cdr:spPr>
        <a:xfrm>
          <a:off x="3333750" y="3419475"/>
          <a:ext cx="4857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 Box 6"/>
        <cdr:cNvSpPr txBox="1">
          <a:spLocks noChangeArrowheads="1"/>
        </cdr:cNvSpPr>
      </cdr:nvSpPr>
      <cdr:spPr>
        <a:xfrm>
          <a:off x="3476625" y="2638425"/>
          <a:ext cx="485775"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 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 Box 8"/>
        <cdr:cNvSpPr txBox="1">
          <a:spLocks noChangeArrowheads="1"/>
        </cdr:cNvSpPr>
      </cdr:nvSpPr>
      <cdr:spPr>
        <a:xfrm>
          <a:off x="4838700" y="4724400"/>
          <a:ext cx="1295400" cy="180975"/>
        </a:xfrm>
        <a:prstGeom prst="rect">
          <a:avLst/>
        </a:prstGeom>
        <a:noFill/>
        <a:ln w="1" cmpd="sng">
          <a:noFill/>
        </a:ln>
      </cdr:spPr>
      <c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Source: EPI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tabSelected="1" zoomScaleSheetLayoutView="100" zoomScalePageLayoutView="0" workbookViewId="0" topLeftCell="A1">
      <selection activeCell="A1" sqref="A1"/>
    </sheetView>
  </sheetViews>
  <sheetFormatPr defaultColWidth="9.140625" defaultRowHeight="12.75"/>
  <cols>
    <col min="1" max="1" width="113.00390625" style="0" customWidth="1"/>
    <col min="2" max="2" width="43.421875" style="0" customWidth="1"/>
  </cols>
  <sheetData>
    <row r="1" ht="12.75">
      <c r="A1" s="1" t="s">
        <v>128</v>
      </c>
    </row>
    <row r="2" ht="12.75">
      <c r="A2" s="1"/>
    </row>
    <row r="3" spans="1:2" ht="12.75">
      <c r="A3" s="119" t="s">
        <v>36</v>
      </c>
      <c r="B3" s="42"/>
    </row>
    <row r="4" spans="1:2" ht="12.75">
      <c r="A4" s="31" t="s">
        <v>78</v>
      </c>
      <c r="B4" s="42"/>
    </row>
    <row r="5" ht="12.75">
      <c r="A5" s="88" t="s">
        <v>37</v>
      </c>
    </row>
    <row r="6" spans="1:2" ht="12.75">
      <c r="A6" s="33" t="s">
        <v>35</v>
      </c>
      <c r="B6" s="42"/>
    </row>
    <row r="7" spans="1:2" ht="12.75">
      <c r="A7" s="70" t="s">
        <v>79</v>
      </c>
      <c r="B7" s="42"/>
    </row>
    <row r="8" spans="1:2" ht="12.75">
      <c r="A8" s="45" t="s">
        <v>1</v>
      </c>
      <c r="B8" s="42"/>
    </row>
    <row r="9" spans="1:2" ht="12.75">
      <c r="A9" s="31" t="s">
        <v>2</v>
      </c>
      <c r="B9" s="42"/>
    </row>
    <row r="10" spans="1:2" ht="12.75">
      <c r="A10" s="82" t="s">
        <v>95</v>
      </c>
      <c r="B10" s="42"/>
    </row>
    <row r="11" spans="1:2" ht="12.75">
      <c r="A11" s="82" t="s">
        <v>112</v>
      </c>
      <c r="B11" s="42"/>
    </row>
    <row r="12" spans="1:2" ht="12.75">
      <c r="A12" s="82" t="s">
        <v>113</v>
      </c>
      <c r="B12" s="42"/>
    </row>
    <row r="13" spans="1:2" ht="12.75">
      <c r="A13" s="33" t="s">
        <v>81</v>
      </c>
      <c r="B13" s="42"/>
    </row>
    <row r="14" spans="1:2" ht="12.75">
      <c r="A14" s="32" t="s">
        <v>124</v>
      </c>
      <c r="B14" s="42"/>
    </row>
    <row r="15" spans="1:2" ht="12.75">
      <c r="A15" s="120" t="s">
        <v>125</v>
      </c>
      <c r="B15" s="42"/>
    </row>
    <row r="16" ht="12.75">
      <c r="A16" s="32" t="s">
        <v>104</v>
      </c>
    </row>
    <row r="17" ht="12.75">
      <c r="A17" s="43" t="s">
        <v>13</v>
      </c>
    </row>
    <row r="18" ht="12.75">
      <c r="A18" s="44" t="s">
        <v>14</v>
      </c>
    </row>
    <row r="19" ht="12.75">
      <c r="A19" s="32" t="s">
        <v>126</v>
      </c>
    </row>
    <row r="20" ht="12.75">
      <c r="A20" s="121" t="s">
        <v>127</v>
      </c>
    </row>
    <row r="21" ht="12.75">
      <c r="A21" s="19"/>
    </row>
    <row r="22" ht="12.75">
      <c r="A22" s="19" t="s">
        <v>0</v>
      </c>
    </row>
    <row r="23" ht="12.75">
      <c r="A23" s="32" t="s">
        <v>96</v>
      </c>
    </row>
    <row r="24" ht="12.75">
      <c r="A24" s="19"/>
    </row>
    <row r="25" ht="38.25">
      <c r="A25" s="23" t="s">
        <v>8</v>
      </c>
    </row>
  </sheetData>
  <sheetProtection/>
  <hyperlinks>
    <hyperlink ref="A3" location="'Bike Car'!A1" display="World Bicycle and Passenger Car Production, 1950-2007 "/>
    <hyperlink ref="A8" location="'Japan Auto'!A1" display="Passenger Car and Total Vehicle Sales in Japan, 1955-2009"/>
    <hyperlink ref="A6" location="'U.S. Sales'!A1" display="U.S. Vehicle Sales, 1931- 2009"/>
    <hyperlink ref="A23" r:id="rId1" display="http://www.earth-policy.org/books/wote/wote_data"/>
    <hyperlink ref="A11" location="'U.S. Fleet'!A1" display="Vehicles in Operation in the United States and World, 2005-2009"/>
    <hyperlink ref="A10" location="'Scrappage- Ward''s'!A1" display="U.S. Vehicle Scrappage and Registrations, 1991-2009"/>
    <hyperlink ref="A13" location="Gasoline!A1" display="Motor Gasoline Consumption, 2007"/>
    <hyperlink ref="A5" location="'Trips by Bike'!A1" display="Bicycle Trips as Share of Total Trips in Select Countries, 1974-2009"/>
    <hyperlink ref="A12" location="'U.S. Fleet'!A1" display="Vehicles in Operation in the United States and World, 2005-2009"/>
    <hyperlink ref="A16" location="'High Speed Rail'!A1" display="Miles of High Speed Rail in Various Countries and the World, 2010"/>
    <hyperlink ref="A14" location="'Real Price of Gasoline'!A1" display="The Real Price of Gasoline, 2007 Update"/>
    <hyperlink ref="A15" location="'Fuel Prices'!A1" display="Retail Fuel Prices by Country, 2008"/>
    <hyperlink ref="A19" location="'CO2 Reductions'!A1" display="Plan B Carbon Dioxide Emissions Reductions and Sequestration in 2020"/>
    <hyperlink ref="A17" location="'Plan B Efficiency 2020'!A1" display="Energy Savings from Plan B Efficiency Improvements, 2020"/>
  </hyperlinks>
  <printOptions/>
  <pageMargins left="0.5" right="0.5" top="1" bottom="1" header="0.5" footer="0.5"/>
  <pageSetup horizontalDpi="600" verticalDpi="600" orientation="portrait" scale="105" r:id="rId2"/>
</worksheet>
</file>

<file path=xl/worksheets/sheet10.xml><?xml version="1.0" encoding="utf-8"?>
<worksheet xmlns="http://schemas.openxmlformats.org/spreadsheetml/2006/main" xmlns:r="http://schemas.openxmlformats.org/officeDocument/2006/relationships">
  <dimension ref="A1:I54"/>
  <sheetViews>
    <sheetView zoomScaleSheetLayoutView="100" zoomScalePageLayoutView="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124</v>
      </c>
    </row>
    <row r="3" spans="1:6" ht="12.75">
      <c r="A3" s="8" t="s">
        <v>144</v>
      </c>
      <c r="B3" s="133" t="s">
        <v>145</v>
      </c>
      <c r="C3" s="134" t="s">
        <v>146</v>
      </c>
      <c r="D3" s="135" t="s">
        <v>145</v>
      </c>
      <c r="E3" s="133" t="s">
        <v>146</v>
      </c>
      <c r="F3" s="124"/>
    </row>
    <row r="4" spans="2:6" ht="12.75">
      <c r="B4" s="155" t="s">
        <v>147</v>
      </c>
      <c r="C4" s="168"/>
      <c r="D4" s="169" t="s">
        <v>148</v>
      </c>
      <c r="E4" s="155"/>
      <c r="F4" s="124"/>
    </row>
    <row r="5" spans="2:6" ht="12.75">
      <c r="B5" s="2"/>
      <c r="C5" s="136"/>
      <c r="D5" s="137"/>
      <c r="E5" s="2"/>
      <c r="F5" s="124"/>
    </row>
    <row r="6" spans="1:6" ht="12.75">
      <c r="A6" t="s">
        <v>149</v>
      </c>
      <c r="B6" s="138">
        <v>3.37</v>
      </c>
      <c r="C6" s="139">
        <v>30.85</v>
      </c>
      <c r="D6" s="140">
        <f>B6*(100/106.404)</f>
        <v>3.1671741663847226</v>
      </c>
      <c r="E6" s="138">
        <f>C6*(100/106.404)</f>
        <v>28.993270929664302</v>
      </c>
      <c r="F6" s="124"/>
    </row>
    <row r="7" spans="1:6" ht="12.75">
      <c r="A7" t="s">
        <v>150</v>
      </c>
      <c r="B7" s="138">
        <v>78.215</v>
      </c>
      <c r="C7" s="139">
        <v>158.39</v>
      </c>
      <c r="D7" s="140">
        <f>B7*(100/106.404)</f>
        <v>73.50757490319913</v>
      </c>
      <c r="E7" s="138">
        <f>C7*(100/106.404)</f>
        <v>148.85718582008195</v>
      </c>
      <c r="F7" s="124"/>
    </row>
    <row r="8" spans="1:6" ht="12.75">
      <c r="A8" t="s">
        <v>151</v>
      </c>
      <c r="B8" s="138">
        <v>6</v>
      </c>
      <c r="C8" s="139">
        <v>6</v>
      </c>
      <c r="D8" s="140">
        <f>B8*(100/113)</f>
        <v>5.3097345132743365</v>
      </c>
      <c r="E8" s="138">
        <f>C8*(100/113)</f>
        <v>5.3097345132743365</v>
      </c>
      <c r="F8" s="124"/>
    </row>
    <row r="9" spans="2:6" ht="12.75">
      <c r="B9" s="138"/>
      <c r="C9" s="139"/>
      <c r="D9" s="140"/>
      <c r="E9" s="138"/>
      <c r="F9" s="124"/>
    </row>
    <row r="10" spans="1:6" ht="12.75">
      <c r="A10" t="s">
        <v>152</v>
      </c>
      <c r="B10" s="138">
        <v>0.784</v>
      </c>
      <c r="C10" s="139">
        <v>1</v>
      </c>
      <c r="D10" s="140">
        <f aca="true" t="shared" si="0" ref="D10:D31">B10*(100/95.414)</f>
        <v>0.8216823526945732</v>
      </c>
      <c r="E10" s="138">
        <f aca="true" t="shared" si="1" ref="E10:E31">C10*(100/95.414)</f>
        <v>1.048064225375731</v>
      </c>
      <c r="F10" s="124"/>
    </row>
    <row r="11" spans="1:6" ht="12.75">
      <c r="A11" t="s">
        <v>153</v>
      </c>
      <c r="B11" s="138">
        <v>0.769</v>
      </c>
      <c r="C11" s="139">
        <v>0.9</v>
      </c>
      <c r="D11" s="140">
        <f t="shared" si="0"/>
        <v>0.8059613893139372</v>
      </c>
      <c r="E11" s="138">
        <f t="shared" si="1"/>
        <v>0.943257802838158</v>
      </c>
      <c r="F11" s="124"/>
    </row>
    <row r="12" spans="1:6" ht="12.75">
      <c r="A12" t="s">
        <v>154</v>
      </c>
      <c r="B12" s="138">
        <v>0.2</v>
      </c>
      <c r="C12" s="139">
        <v>0.255</v>
      </c>
      <c r="D12" s="140">
        <f t="shared" si="0"/>
        <v>0.20961284507514621</v>
      </c>
      <c r="E12" s="138">
        <f t="shared" si="1"/>
        <v>0.26725637747081143</v>
      </c>
      <c r="F12" s="124"/>
    </row>
    <row r="13" spans="1:6" ht="12.75">
      <c r="A13" t="s">
        <v>155</v>
      </c>
      <c r="B13" s="138">
        <v>0.026</v>
      </c>
      <c r="C13" s="139">
        <v>0.1</v>
      </c>
      <c r="D13" s="140">
        <f t="shared" si="0"/>
        <v>0.027249669859769007</v>
      </c>
      <c r="E13" s="138">
        <f t="shared" si="1"/>
        <v>0.10480642253757311</v>
      </c>
      <c r="F13" s="124"/>
    </row>
    <row r="14" spans="1:6" ht="12.75">
      <c r="A14" t="s">
        <v>156</v>
      </c>
      <c r="B14" s="138">
        <v>1.11</v>
      </c>
      <c r="C14" s="139">
        <v>3.4</v>
      </c>
      <c r="D14" s="140">
        <f t="shared" si="0"/>
        <v>1.1633512901670615</v>
      </c>
      <c r="E14" s="138">
        <f t="shared" si="1"/>
        <v>3.5634183662774856</v>
      </c>
      <c r="F14" s="124"/>
    </row>
    <row r="15" spans="1:6" ht="12.75">
      <c r="A15" t="s">
        <v>157</v>
      </c>
      <c r="B15" s="138">
        <v>0.183</v>
      </c>
      <c r="C15" s="139">
        <v>0.318</v>
      </c>
      <c r="D15" s="140">
        <f t="shared" si="0"/>
        <v>0.19179575324375878</v>
      </c>
      <c r="E15" s="138">
        <f t="shared" si="1"/>
        <v>0.33328442366948247</v>
      </c>
      <c r="F15" s="124"/>
    </row>
    <row r="16" spans="1:6" ht="12.75">
      <c r="A16" t="s">
        <v>158</v>
      </c>
      <c r="B16" s="138">
        <v>1</v>
      </c>
      <c r="C16" s="139">
        <v>4.5</v>
      </c>
      <c r="D16" s="140">
        <f t="shared" si="0"/>
        <v>1.048064225375731</v>
      </c>
      <c r="E16" s="138">
        <f t="shared" si="1"/>
        <v>4.71628901419079</v>
      </c>
      <c r="F16" s="124"/>
    </row>
    <row r="17" spans="1:6" ht="12.75">
      <c r="A17" t="s">
        <v>159</v>
      </c>
      <c r="B17" s="138">
        <v>0.107</v>
      </c>
      <c r="C17" s="139">
        <v>0.107</v>
      </c>
      <c r="D17" s="140">
        <f t="shared" si="0"/>
        <v>0.11214287211520323</v>
      </c>
      <c r="E17" s="138">
        <f t="shared" si="1"/>
        <v>0.11214287211520323</v>
      </c>
      <c r="F17" s="124"/>
    </row>
    <row r="18" spans="1:6" ht="12.75">
      <c r="A18" t="s">
        <v>160</v>
      </c>
      <c r="B18" s="138">
        <v>4.93</v>
      </c>
      <c r="C18" s="139">
        <v>5.12</v>
      </c>
      <c r="D18" s="140">
        <f t="shared" si="0"/>
        <v>5.166956631102354</v>
      </c>
      <c r="E18" s="138">
        <f t="shared" si="1"/>
        <v>5.366088833923743</v>
      </c>
      <c r="F18" s="124"/>
    </row>
    <row r="19" spans="1:6" ht="12.75">
      <c r="A19" t="s">
        <v>161</v>
      </c>
      <c r="B19" s="138">
        <v>38</v>
      </c>
      <c r="C19" s="139">
        <v>114.6</v>
      </c>
      <c r="D19" s="140">
        <f t="shared" si="0"/>
        <v>39.82644056427778</v>
      </c>
      <c r="E19" s="138">
        <f t="shared" si="1"/>
        <v>120.10816022805878</v>
      </c>
      <c r="F19" s="124"/>
    </row>
    <row r="20" spans="1:6" ht="12.75">
      <c r="A20" t="s">
        <v>162</v>
      </c>
      <c r="B20" s="138">
        <v>29.3</v>
      </c>
      <c r="C20" s="139">
        <v>542.4</v>
      </c>
      <c r="D20" s="140">
        <f t="shared" si="0"/>
        <v>30.70828180350892</v>
      </c>
      <c r="E20" s="138">
        <f t="shared" si="1"/>
        <v>568.4700358437965</v>
      </c>
      <c r="F20" s="124"/>
    </row>
    <row r="21" spans="1:6" ht="12.75">
      <c r="A21" t="s">
        <v>163</v>
      </c>
      <c r="B21" s="138">
        <v>2.1</v>
      </c>
      <c r="C21" s="139">
        <v>4.2</v>
      </c>
      <c r="D21" s="140">
        <f t="shared" si="0"/>
        <v>2.2009348732890355</v>
      </c>
      <c r="E21" s="138">
        <f t="shared" si="1"/>
        <v>4.401869746578071</v>
      </c>
      <c r="F21" s="124"/>
    </row>
    <row r="22" spans="1:6" ht="12.75">
      <c r="A22" t="s">
        <v>164</v>
      </c>
      <c r="B22" s="138">
        <v>6.1</v>
      </c>
      <c r="C22" s="139">
        <v>44.5</v>
      </c>
      <c r="D22" s="140">
        <f t="shared" si="0"/>
        <v>6.393191774791959</v>
      </c>
      <c r="E22" s="138">
        <f t="shared" si="1"/>
        <v>46.63885802922003</v>
      </c>
      <c r="F22" s="124"/>
    </row>
    <row r="23" spans="1:6" ht="12.75">
      <c r="A23" t="s">
        <v>165</v>
      </c>
      <c r="B23" s="138">
        <v>1.2</v>
      </c>
      <c r="C23" s="139">
        <v>9.6</v>
      </c>
      <c r="D23" s="140">
        <f t="shared" si="0"/>
        <v>1.2576770704508773</v>
      </c>
      <c r="E23" s="138">
        <f t="shared" si="1"/>
        <v>10.061416563607018</v>
      </c>
      <c r="F23" s="124"/>
    </row>
    <row r="24" spans="1:6" ht="12.75">
      <c r="A24" t="s">
        <v>166</v>
      </c>
      <c r="B24" s="138">
        <v>2.2</v>
      </c>
      <c r="C24" s="139">
        <v>2.2</v>
      </c>
      <c r="D24" s="140">
        <f t="shared" si="0"/>
        <v>2.3057412958266084</v>
      </c>
      <c r="E24" s="138">
        <f t="shared" si="1"/>
        <v>2.3057412958266084</v>
      </c>
      <c r="F24" s="124"/>
    </row>
    <row r="25" spans="1:6" ht="12.75">
      <c r="A25" t="s">
        <v>167</v>
      </c>
      <c r="B25" s="138">
        <v>2</v>
      </c>
      <c r="C25" s="139">
        <v>5.2</v>
      </c>
      <c r="D25" s="140">
        <f t="shared" si="0"/>
        <v>2.096128450751462</v>
      </c>
      <c r="E25" s="138">
        <f t="shared" si="1"/>
        <v>5.449933971953802</v>
      </c>
      <c r="F25" s="124"/>
    </row>
    <row r="26" spans="1:6" ht="12.75">
      <c r="A26" t="s">
        <v>168</v>
      </c>
      <c r="B26" s="138">
        <v>4.2</v>
      </c>
      <c r="C26" s="139">
        <v>29.4</v>
      </c>
      <c r="D26" s="140">
        <f t="shared" si="0"/>
        <v>4.401869746578071</v>
      </c>
      <c r="E26" s="138">
        <f t="shared" si="1"/>
        <v>30.813088226046492</v>
      </c>
      <c r="F26" s="124"/>
    </row>
    <row r="27" spans="1:6" ht="12.75">
      <c r="A27" t="s">
        <v>169</v>
      </c>
      <c r="B27" s="138">
        <v>6</v>
      </c>
      <c r="C27" s="139">
        <v>12</v>
      </c>
      <c r="D27" s="140">
        <f t="shared" si="0"/>
        <v>6.288385352254386</v>
      </c>
      <c r="E27" s="138">
        <f t="shared" si="1"/>
        <v>12.576770704508773</v>
      </c>
      <c r="F27" s="124"/>
    </row>
    <row r="28" spans="1:6" ht="12.75">
      <c r="A28" t="s">
        <v>170</v>
      </c>
      <c r="B28" s="138">
        <v>4.4</v>
      </c>
      <c r="C28" s="139">
        <v>4.4</v>
      </c>
      <c r="D28" s="140">
        <f t="shared" si="0"/>
        <v>4.611482591653217</v>
      </c>
      <c r="E28" s="138">
        <f t="shared" si="1"/>
        <v>4.611482591653217</v>
      </c>
      <c r="F28" s="124"/>
    </row>
    <row r="29" spans="1:6" ht="12.75">
      <c r="A29" t="s">
        <v>171</v>
      </c>
      <c r="B29" s="138">
        <v>163.7</v>
      </c>
      <c r="C29" s="139">
        <v>245.5</v>
      </c>
      <c r="D29" s="140">
        <f t="shared" si="0"/>
        <v>171.56811369400717</v>
      </c>
      <c r="E29" s="138">
        <f t="shared" si="1"/>
        <v>257.299767329742</v>
      </c>
      <c r="F29" s="124"/>
    </row>
    <row r="30" spans="1:6" ht="12.75">
      <c r="A30" t="s">
        <v>172</v>
      </c>
      <c r="B30" s="138">
        <v>11.7</v>
      </c>
      <c r="C30" s="139">
        <v>23.4</v>
      </c>
      <c r="D30" s="140">
        <f t="shared" si="0"/>
        <v>12.262351436896052</v>
      </c>
      <c r="E30" s="138">
        <f t="shared" si="1"/>
        <v>24.524702873792105</v>
      </c>
      <c r="F30" s="124"/>
    </row>
    <row r="31" spans="1:6" ht="12.75">
      <c r="A31" t="s">
        <v>173</v>
      </c>
      <c r="B31" s="138">
        <v>191.4</v>
      </c>
      <c r="C31" s="139">
        <v>474.1</v>
      </c>
      <c r="D31" s="140">
        <f t="shared" si="0"/>
        <v>200.59949273691493</v>
      </c>
      <c r="E31" s="138">
        <f t="shared" si="1"/>
        <v>496.8872492506341</v>
      </c>
      <c r="F31" s="124"/>
    </row>
    <row r="32" spans="2:6" ht="12.75">
      <c r="B32" s="138"/>
      <c r="C32" s="139"/>
      <c r="D32" s="140"/>
      <c r="E32" s="138"/>
      <c r="F32" s="2"/>
    </row>
    <row r="33" spans="1:6" ht="26.25" customHeight="1">
      <c r="A33" s="16" t="s">
        <v>174</v>
      </c>
      <c r="B33" s="138">
        <f>B7+B8+SUM(B10:B19)</f>
        <v>131.324</v>
      </c>
      <c r="C33" s="139">
        <f>C7+C8+SUM(C10:C19)</f>
        <v>294.68999999999994</v>
      </c>
      <c r="D33" s="140">
        <f>D7+D8+SUM(D10:D19)</f>
        <v>128.19056700969878</v>
      </c>
      <c r="E33" s="138">
        <f>E7+E8+SUM(E10:E19)</f>
        <v>290.72968889981405</v>
      </c>
      <c r="F33" s="141"/>
    </row>
    <row r="34" spans="1:6" ht="26.25" customHeight="1">
      <c r="A34" s="16" t="s">
        <v>175</v>
      </c>
      <c r="B34" s="138">
        <f>B6+SUM(B20:B31)</f>
        <v>427.66999999999996</v>
      </c>
      <c r="C34" s="139">
        <f>C6+SUM(C20:C31)</f>
        <v>1427.75</v>
      </c>
      <c r="D34" s="140">
        <f>D6+SUM(D20:D31)</f>
        <v>447.86082499330735</v>
      </c>
      <c r="E34" s="138">
        <f>E6+SUM(E20:E31)</f>
        <v>1493.034187357023</v>
      </c>
      <c r="F34" s="141"/>
    </row>
    <row r="35" spans="2:6" ht="12.75">
      <c r="B35" s="2"/>
      <c r="C35" s="136"/>
      <c r="D35" s="142"/>
      <c r="E35" s="143"/>
      <c r="F35" s="2"/>
    </row>
    <row r="36" spans="1:6" ht="12.75">
      <c r="A36" t="s">
        <v>176</v>
      </c>
      <c r="B36" s="2" t="s">
        <v>177</v>
      </c>
      <c r="C36" s="136"/>
      <c r="D36" s="137"/>
      <c r="E36" s="2"/>
      <c r="F36" s="2"/>
    </row>
    <row r="37" spans="1:6" ht="12.75">
      <c r="A37" t="s">
        <v>178</v>
      </c>
      <c r="B37" s="2" t="s">
        <v>179</v>
      </c>
      <c r="C37" s="136"/>
      <c r="D37" s="137"/>
      <c r="E37" s="2"/>
      <c r="F37" s="2"/>
    </row>
    <row r="38" spans="2:6" ht="12.75">
      <c r="B38" s="2"/>
      <c r="C38" s="136"/>
      <c r="D38" s="137"/>
      <c r="E38" s="2"/>
      <c r="F38" s="2"/>
    </row>
    <row r="39" spans="1:6" ht="12.75">
      <c r="A39" t="s">
        <v>180</v>
      </c>
      <c r="B39" s="141">
        <f>(B33/233)+B34/104</f>
        <v>4.675833856058104</v>
      </c>
      <c r="C39" s="144">
        <f>(C33/233)+C34/104</f>
        <v>14.993129333113238</v>
      </c>
      <c r="D39" s="145">
        <f>(D33/233)+D34/104</f>
        <v>4.856528193811872</v>
      </c>
      <c r="E39" s="141">
        <f>(E33/233)+E34/104</f>
        <v>15.603864860505407</v>
      </c>
      <c r="F39" s="2"/>
    </row>
    <row r="40" spans="1:6" ht="12.75">
      <c r="A40" s="1"/>
      <c r="D40" s="146"/>
      <c r="E40" s="2"/>
      <c r="F40" s="147"/>
    </row>
    <row r="41" spans="1:6" ht="12.75">
      <c r="A41" s="22" t="s">
        <v>181</v>
      </c>
      <c r="B41" s="22" t="s">
        <v>182</v>
      </c>
      <c r="C41" s="8"/>
      <c r="D41" s="8"/>
      <c r="E41" s="8"/>
      <c r="F41" s="10"/>
    </row>
    <row r="43" spans="1:6" ht="12.75" customHeight="1">
      <c r="A43" s="161" t="s">
        <v>337</v>
      </c>
      <c r="B43" s="161"/>
      <c r="C43" s="161"/>
      <c r="D43" s="161"/>
      <c r="E43" s="161"/>
      <c r="F43" s="16"/>
    </row>
    <row r="44" spans="1:6" ht="12.75">
      <c r="A44" s="161"/>
      <c r="B44" s="161"/>
      <c r="C44" s="161"/>
      <c r="D44" s="161"/>
      <c r="E44" s="161"/>
      <c r="F44" s="16"/>
    </row>
    <row r="45" spans="1:6" ht="12.75">
      <c r="A45" s="161"/>
      <c r="B45" s="161"/>
      <c r="C45" s="161"/>
      <c r="D45" s="161"/>
      <c r="E45" s="161"/>
      <c r="F45" s="16"/>
    </row>
    <row r="46" spans="1:6" ht="12.75">
      <c r="A46" s="161"/>
      <c r="B46" s="161"/>
      <c r="C46" s="161"/>
      <c r="D46" s="161"/>
      <c r="E46" s="161"/>
      <c r="F46" s="16"/>
    </row>
    <row r="47" spans="1:6" ht="12.75">
      <c r="A47" s="161"/>
      <c r="B47" s="161"/>
      <c r="C47" s="161"/>
      <c r="D47" s="161"/>
      <c r="E47" s="161"/>
      <c r="F47" s="16"/>
    </row>
    <row r="48" spans="1:6" ht="12.75">
      <c r="A48" s="161"/>
      <c r="B48" s="161"/>
      <c r="C48" s="161"/>
      <c r="D48" s="161"/>
      <c r="E48" s="161"/>
      <c r="F48" s="16"/>
    </row>
    <row r="49" spans="1:6" ht="12.75">
      <c r="A49" s="161"/>
      <c r="B49" s="161"/>
      <c r="C49" s="161"/>
      <c r="D49" s="161"/>
      <c r="E49" s="161"/>
      <c r="F49" s="16"/>
    </row>
    <row r="50" spans="1:6" ht="12.75">
      <c r="A50" s="161"/>
      <c r="B50" s="161"/>
      <c r="C50" s="161"/>
      <c r="D50" s="161"/>
      <c r="E50" s="161"/>
      <c r="F50" s="16"/>
    </row>
    <row r="51" spans="1:6" ht="49.5" customHeight="1">
      <c r="A51" s="161"/>
      <c r="B51" s="161"/>
      <c r="C51" s="161"/>
      <c r="D51" s="161"/>
      <c r="E51" s="161"/>
      <c r="F51" s="16"/>
    </row>
    <row r="52" spans="1:6" ht="39.75" customHeight="1">
      <c r="A52" s="156" t="s">
        <v>33</v>
      </c>
      <c r="B52" s="156"/>
      <c r="C52" s="156"/>
      <c r="D52" s="156"/>
      <c r="E52" s="156"/>
      <c r="F52" s="16"/>
    </row>
    <row r="53" spans="1:5" ht="12.75">
      <c r="A53" s="92"/>
      <c r="B53" s="92"/>
      <c r="C53" s="92"/>
      <c r="D53" s="92"/>
      <c r="E53" s="92"/>
    </row>
    <row r="54" spans="1:9" ht="12.75">
      <c r="A54" s="118"/>
      <c r="B54" s="118"/>
      <c r="C54" s="118"/>
      <c r="D54" s="118"/>
      <c r="E54" s="118"/>
      <c r="F54" s="118"/>
      <c r="G54" s="118"/>
      <c r="H54" s="118"/>
      <c r="I54" s="118"/>
    </row>
  </sheetData>
  <sheetProtection/>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1.xml><?xml version="1.0" encoding="utf-8"?>
<worksheet xmlns="http://schemas.openxmlformats.org/spreadsheetml/2006/main" xmlns:r="http://schemas.openxmlformats.org/officeDocument/2006/relationships">
  <dimension ref="A1:E195"/>
  <sheetViews>
    <sheetView zoomScaleSheetLayoutView="100" zoomScalePageLayoutView="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125</v>
      </c>
    </row>
    <row r="3" spans="1:3" ht="12.75">
      <c r="A3" s="8" t="s">
        <v>183</v>
      </c>
      <c r="B3" s="8" t="s">
        <v>48</v>
      </c>
      <c r="C3" s="64" t="s">
        <v>184</v>
      </c>
    </row>
    <row r="4" ht="12.75">
      <c r="C4" s="13" t="s">
        <v>185</v>
      </c>
    </row>
    <row r="5" spans="1:3" ht="12.75">
      <c r="A5" s="148" t="s">
        <v>186</v>
      </c>
      <c r="C5" s="13"/>
    </row>
    <row r="6" spans="2:3" ht="12.75">
      <c r="B6" t="s">
        <v>88</v>
      </c>
      <c r="C6" s="149">
        <v>0.07570825068515967</v>
      </c>
    </row>
    <row r="7" spans="2:3" ht="12.75">
      <c r="B7" t="s">
        <v>61</v>
      </c>
      <c r="C7" s="149">
        <v>0.37854125342579836</v>
      </c>
    </row>
    <row r="8" spans="2:3" ht="12.75">
      <c r="B8" t="s">
        <v>187</v>
      </c>
      <c r="C8" s="149">
        <v>0.5299577547961176</v>
      </c>
    </row>
    <row r="9" spans="2:3" ht="12.75">
      <c r="B9" t="s">
        <v>70</v>
      </c>
      <c r="C9" s="149">
        <v>0.6056660054812774</v>
      </c>
    </row>
    <row r="10" spans="2:3" ht="12.75">
      <c r="B10" t="s">
        <v>188</v>
      </c>
      <c r="C10" s="149">
        <v>0.7949366321941764</v>
      </c>
    </row>
    <row r="11" spans="2:3" ht="12.75">
      <c r="B11" t="s">
        <v>189</v>
      </c>
      <c r="C11" s="149">
        <v>0.8327907575367562</v>
      </c>
    </row>
    <row r="12" spans="2:3" ht="12.75">
      <c r="B12" t="s">
        <v>190</v>
      </c>
      <c r="C12" s="149">
        <v>0.8327907575367562</v>
      </c>
    </row>
    <row r="13" spans="2:3" ht="12.75">
      <c r="B13" s="2" t="s">
        <v>191</v>
      </c>
      <c r="C13" s="149">
        <v>0.908499008221916</v>
      </c>
    </row>
    <row r="14" spans="2:3" ht="12.75">
      <c r="B14" s="2"/>
      <c r="C14" s="149"/>
    </row>
    <row r="15" spans="1:3" ht="12.75">
      <c r="A15" s="148" t="s">
        <v>192</v>
      </c>
      <c r="B15" s="2"/>
      <c r="C15" s="149"/>
    </row>
    <row r="16" spans="2:3" ht="12.75">
      <c r="B16" s="2" t="s">
        <v>193</v>
      </c>
      <c r="C16" s="149">
        <v>1.1356237602773949</v>
      </c>
    </row>
    <row r="17" spans="2:3" ht="12.75">
      <c r="B17" s="2" t="s">
        <v>194</v>
      </c>
      <c r="C17" s="149">
        <v>1.1734778856199748</v>
      </c>
    </row>
    <row r="18" spans="2:3" ht="12.75">
      <c r="B18" s="2" t="s">
        <v>195</v>
      </c>
      <c r="C18" s="149">
        <v>1.2870402616477141</v>
      </c>
    </row>
    <row r="19" spans="2:3" ht="12.75">
      <c r="B19" s="2" t="s">
        <v>196</v>
      </c>
      <c r="C19" s="149">
        <v>1.362748512332874</v>
      </c>
    </row>
    <row r="20" spans="2:3" ht="12.75">
      <c r="B20" s="2" t="s">
        <v>197</v>
      </c>
      <c r="C20" s="149">
        <v>1.4384567630180336</v>
      </c>
    </row>
    <row r="21" spans="2:3" ht="12.75">
      <c r="B21" s="2" t="s">
        <v>198</v>
      </c>
      <c r="C21" s="149">
        <v>1.6277273897309328</v>
      </c>
    </row>
    <row r="22" spans="2:3" ht="12.75">
      <c r="B22" s="2" t="s">
        <v>199</v>
      </c>
      <c r="C22" s="149">
        <v>1.70343564041609</v>
      </c>
    </row>
    <row r="23" spans="2:3" ht="12.75">
      <c r="B23" s="2" t="s">
        <v>200</v>
      </c>
      <c r="C23" s="149">
        <v>1.8548521417864117</v>
      </c>
    </row>
    <row r="24" spans="2:3" ht="12.75">
      <c r="B24" s="2" t="s">
        <v>87</v>
      </c>
      <c r="C24" s="149">
        <v>1.8927062671289918</v>
      </c>
    </row>
    <row r="25" spans="2:3" ht="12.75">
      <c r="B25" s="2" t="s">
        <v>201</v>
      </c>
      <c r="C25" s="149">
        <v>1.9305603924715715</v>
      </c>
    </row>
    <row r="26" spans="2:3" ht="12.75">
      <c r="B26" s="2" t="s">
        <v>202</v>
      </c>
      <c r="C26" s="149">
        <v>2.0062686431567314</v>
      </c>
    </row>
    <row r="27" spans="2:3" ht="12.75">
      <c r="B27" s="2" t="s">
        <v>90</v>
      </c>
      <c r="C27" s="149">
        <v>2.0062686431567314</v>
      </c>
    </row>
    <row r="28" spans="2:3" ht="12.75">
      <c r="B28" s="2"/>
      <c r="C28" s="149"/>
    </row>
    <row r="29" spans="1:3" ht="12.75">
      <c r="A29" s="148" t="s">
        <v>203</v>
      </c>
      <c r="B29" s="2"/>
      <c r="C29" s="149"/>
    </row>
    <row r="30" spans="2:3" ht="12.75">
      <c r="B30" s="3" t="s">
        <v>42</v>
      </c>
      <c r="C30" s="149">
        <v>2.1198310191844705</v>
      </c>
    </row>
    <row r="31" spans="2:3" ht="12.75">
      <c r="B31" s="2" t="s">
        <v>92</v>
      </c>
      <c r="C31" s="149">
        <v>2.23339339521221</v>
      </c>
    </row>
    <row r="32" spans="2:3" ht="12.75">
      <c r="B32" s="2" t="s">
        <v>204</v>
      </c>
      <c r="C32" s="149">
        <v>2.30910164589737</v>
      </c>
    </row>
    <row r="33" spans="2:3" ht="12.75">
      <c r="B33" s="2" t="s">
        <v>105</v>
      </c>
      <c r="C33" s="149">
        <v>2.4226640219251094</v>
      </c>
    </row>
    <row r="34" spans="2:3" ht="12.75">
      <c r="B34" s="2" t="s">
        <v>205</v>
      </c>
      <c r="C34" s="149">
        <v>2.460518147267689</v>
      </c>
    </row>
    <row r="35" spans="2:3" ht="12.75">
      <c r="B35" s="2" t="s">
        <v>206</v>
      </c>
      <c r="C35" s="149">
        <v>2.5362263979528485</v>
      </c>
    </row>
    <row r="36" spans="2:3" ht="12.75">
      <c r="B36" s="2" t="s">
        <v>207</v>
      </c>
      <c r="C36" s="149">
        <v>2.5740805232954282</v>
      </c>
    </row>
    <row r="37" spans="2:3" ht="12.75">
      <c r="B37" s="2" t="s">
        <v>208</v>
      </c>
      <c r="C37" s="149">
        <v>2.6497887739805885</v>
      </c>
    </row>
    <row r="38" spans="2:3" ht="12.75">
      <c r="B38" s="2" t="s">
        <v>83</v>
      </c>
      <c r="C38" s="149">
        <v>2.8012052753509074</v>
      </c>
    </row>
    <row r="39" spans="2:3" ht="12.75">
      <c r="B39" s="2" t="s">
        <v>209</v>
      </c>
      <c r="C39" s="149">
        <v>2.8012052753509074</v>
      </c>
    </row>
    <row r="40" spans="2:3" ht="12.75">
      <c r="B40" s="2" t="s">
        <v>210</v>
      </c>
      <c r="C40" s="149">
        <v>2.8012052753509074</v>
      </c>
    </row>
    <row r="41" spans="2:3" ht="12.75">
      <c r="B41" s="2" t="s">
        <v>86</v>
      </c>
      <c r="C41" s="149">
        <v>2.8012052753509074</v>
      </c>
    </row>
    <row r="42" spans="2:3" ht="12.75">
      <c r="B42" s="2" t="s">
        <v>211</v>
      </c>
      <c r="C42" s="149">
        <v>2.876913526036067</v>
      </c>
    </row>
    <row r="43" spans="2:3" ht="12.75">
      <c r="B43" s="2" t="s">
        <v>84</v>
      </c>
      <c r="C43" s="149">
        <v>2.876913526036067</v>
      </c>
    </row>
    <row r="44" spans="2:3" ht="12.75">
      <c r="B44" s="2" t="s">
        <v>212</v>
      </c>
      <c r="C44" s="149">
        <v>2.876913526036067</v>
      </c>
    </row>
    <row r="45" spans="2:3" ht="12.75">
      <c r="B45" s="2" t="s">
        <v>213</v>
      </c>
      <c r="C45" s="149">
        <v>2.9147676513786474</v>
      </c>
    </row>
    <row r="46" spans="2:3" ht="12.75">
      <c r="B46" s="2" t="s">
        <v>65</v>
      </c>
      <c r="C46" s="149">
        <v>2.9526217767212266</v>
      </c>
    </row>
    <row r="47" spans="2:3" ht="12.75">
      <c r="B47" s="2" t="s">
        <v>214</v>
      </c>
      <c r="C47" s="149">
        <v>2.9526217767212266</v>
      </c>
    </row>
    <row r="48" spans="2:3" ht="12.75">
      <c r="B48" s="2" t="s">
        <v>215</v>
      </c>
      <c r="C48" s="149">
        <v>2.9526217767212266</v>
      </c>
    </row>
    <row r="49" spans="2:3" ht="12.75">
      <c r="B49" s="2" t="s">
        <v>216</v>
      </c>
      <c r="C49" s="149">
        <v>2.9904759020638068</v>
      </c>
    </row>
    <row r="50" spans="2:3" ht="12.75">
      <c r="B50" s="2" t="s">
        <v>217</v>
      </c>
      <c r="C50" s="149">
        <v>2.9904759020638068</v>
      </c>
    </row>
    <row r="51" spans="2:3" ht="12.75">
      <c r="B51" s="2" t="s">
        <v>218</v>
      </c>
      <c r="C51" s="149">
        <v>3.028330027406387</v>
      </c>
    </row>
    <row r="52" spans="2:3" ht="12.75">
      <c r="B52" s="2" t="s">
        <v>219</v>
      </c>
      <c r="C52" s="149">
        <v>3.028330027406387</v>
      </c>
    </row>
    <row r="53" spans="2:3" ht="12.75">
      <c r="B53" s="2" t="s">
        <v>220</v>
      </c>
      <c r="C53" s="149">
        <v>3.028330027406387</v>
      </c>
    </row>
    <row r="54" spans="2:3" ht="12.75">
      <c r="B54" s="2" t="s">
        <v>221</v>
      </c>
      <c r="C54" s="149">
        <v>3.066184152748966</v>
      </c>
    </row>
    <row r="55" spans="2:3" ht="12.75">
      <c r="B55" s="2" t="s">
        <v>222</v>
      </c>
      <c r="C55" s="149">
        <v>3.141892403434126</v>
      </c>
    </row>
    <row r="56" spans="2:3" ht="12.75">
      <c r="B56" s="2" t="s">
        <v>223</v>
      </c>
      <c r="C56" s="149">
        <v>3.1797465287767057</v>
      </c>
    </row>
    <row r="57" spans="2:3" ht="12.75">
      <c r="B57" s="2" t="s">
        <v>224</v>
      </c>
      <c r="C57" s="149">
        <v>3.1797465287767057</v>
      </c>
    </row>
    <row r="58" spans="2:3" ht="12.75">
      <c r="B58" s="2" t="s">
        <v>225</v>
      </c>
      <c r="C58" s="149">
        <v>3.217600654119286</v>
      </c>
    </row>
    <row r="59" spans="2:3" ht="12.75">
      <c r="B59" s="2" t="s">
        <v>226</v>
      </c>
      <c r="C59" s="149">
        <v>3.2554547794618656</v>
      </c>
    </row>
    <row r="60" spans="2:3" ht="12.75">
      <c r="B60" s="2" t="s">
        <v>227</v>
      </c>
      <c r="C60" s="149">
        <v>3.2554547794618656</v>
      </c>
    </row>
    <row r="61" spans="2:3" ht="12.75">
      <c r="B61" s="2" t="s">
        <v>93</v>
      </c>
      <c r="C61" s="149">
        <v>3.2933089048044453</v>
      </c>
    </row>
    <row r="62" spans="2:3" ht="12.75">
      <c r="B62" s="2" t="s">
        <v>228</v>
      </c>
      <c r="C62" s="149">
        <v>3.2933089048044453</v>
      </c>
    </row>
    <row r="63" spans="2:3" ht="12.75">
      <c r="B63" s="2" t="s">
        <v>89</v>
      </c>
      <c r="C63" s="149">
        <v>3.2933089048044453</v>
      </c>
    </row>
    <row r="64" spans="2:3" ht="12.75">
      <c r="B64" s="2" t="s">
        <v>229</v>
      </c>
      <c r="C64" s="149">
        <v>3.331163030147025</v>
      </c>
    </row>
    <row r="65" spans="2:3" ht="12.75">
      <c r="B65" s="2" t="s">
        <v>230</v>
      </c>
      <c r="C65" s="149">
        <v>3.331163030147025</v>
      </c>
    </row>
    <row r="66" spans="2:3" ht="12.75">
      <c r="B66" s="2" t="s">
        <v>231</v>
      </c>
      <c r="C66" s="149">
        <v>3.369017155489605</v>
      </c>
    </row>
    <row r="67" spans="2:3" ht="12.75">
      <c r="B67" s="2" t="s">
        <v>232</v>
      </c>
      <c r="C67" s="149">
        <v>3.369017155489605</v>
      </c>
    </row>
    <row r="68" spans="2:3" ht="12.75">
      <c r="B68" s="2" t="s">
        <v>233</v>
      </c>
      <c r="C68" s="149">
        <v>3.4068712808321853</v>
      </c>
    </row>
    <row r="69" spans="2:3" ht="12.75">
      <c r="B69" s="2" t="s">
        <v>234</v>
      </c>
      <c r="C69" s="149">
        <v>3.4447254061747645</v>
      </c>
    </row>
    <row r="70" spans="2:3" ht="12.75">
      <c r="B70" s="2" t="s">
        <v>235</v>
      </c>
      <c r="C70" s="149">
        <v>3.4447254061747645</v>
      </c>
    </row>
    <row r="71" spans="2:3" ht="12.75">
      <c r="B71" s="2" t="s">
        <v>236</v>
      </c>
      <c r="C71" s="149">
        <v>3.4447254061747645</v>
      </c>
    </row>
    <row r="72" spans="2:3" ht="12.75">
      <c r="B72" s="2" t="s">
        <v>237</v>
      </c>
      <c r="C72" s="149">
        <v>3.4447254061747645</v>
      </c>
    </row>
    <row r="73" spans="2:3" ht="12.75">
      <c r="B73" s="2" t="s">
        <v>238</v>
      </c>
      <c r="C73" s="149">
        <v>3.4825795315173447</v>
      </c>
    </row>
    <row r="74" spans="2:3" ht="12.75">
      <c r="B74" s="2" t="s">
        <v>239</v>
      </c>
      <c r="C74" s="149">
        <v>3.4825795315173447</v>
      </c>
    </row>
    <row r="75" spans="2:3" ht="12.75">
      <c r="B75" s="2" t="s">
        <v>240</v>
      </c>
      <c r="C75" s="149">
        <v>3.558287782202504</v>
      </c>
    </row>
    <row r="76" spans="2:3" ht="12.75">
      <c r="B76" s="2" t="s">
        <v>241</v>
      </c>
      <c r="C76" s="149">
        <v>3.558287782202504</v>
      </c>
    </row>
    <row r="77" spans="2:3" ht="12.75">
      <c r="B77" s="2" t="s">
        <v>242</v>
      </c>
      <c r="C77" s="149">
        <v>3.596141907545084</v>
      </c>
    </row>
    <row r="78" spans="2:3" ht="12.75">
      <c r="B78" s="2" t="s">
        <v>243</v>
      </c>
      <c r="C78" s="149">
        <v>3.633996032887664</v>
      </c>
    </row>
    <row r="79" spans="2:3" ht="12.75">
      <c r="B79" s="2" t="s">
        <v>244</v>
      </c>
      <c r="C79" s="149">
        <v>3.7475584089154035</v>
      </c>
    </row>
    <row r="80" spans="2:3" ht="12.75">
      <c r="B80" s="2" t="s">
        <v>59</v>
      </c>
      <c r="C80" s="149">
        <v>3.7475584089154035</v>
      </c>
    </row>
    <row r="81" spans="2:3" ht="12.75">
      <c r="B81" s="2" t="s">
        <v>245</v>
      </c>
      <c r="C81" s="149">
        <v>3.7854125342579836</v>
      </c>
    </row>
    <row r="82" spans="2:3" ht="12.75">
      <c r="B82" s="2" t="s">
        <v>246</v>
      </c>
      <c r="C82" s="149">
        <v>3.861120784943143</v>
      </c>
    </row>
    <row r="83" spans="2:3" ht="12.75">
      <c r="B83" s="2" t="s">
        <v>247</v>
      </c>
      <c r="C83" s="149">
        <v>3.8989749102857227</v>
      </c>
    </row>
    <row r="84" spans="2:3" ht="12.75">
      <c r="B84" s="2" t="s">
        <v>248</v>
      </c>
      <c r="C84" s="149">
        <v>3.8989749102857227</v>
      </c>
    </row>
    <row r="85" spans="2:3" ht="12.75">
      <c r="B85" s="2" t="s">
        <v>249</v>
      </c>
      <c r="C85" s="149">
        <v>3.9368290356283024</v>
      </c>
    </row>
    <row r="86" spans="2:3" ht="12.75">
      <c r="B86" s="2" t="s">
        <v>250</v>
      </c>
      <c r="C86" s="149">
        <v>3.9368290356283024</v>
      </c>
    </row>
    <row r="87" spans="2:3" ht="12.75">
      <c r="B87" s="2" t="s">
        <v>251</v>
      </c>
      <c r="C87" s="149">
        <v>3.974683160970882</v>
      </c>
    </row>
    <row r="88" spans="2:3" ht="12.75">
      <c r="B88" s="2" t="s">
        <v>252</v>
      </c>
      <c r="C88" s="149">
        <v>4.050391411656042</v>
      </c>
    </row>
    <row r="89" spans="2:3" ht="12.75">
      <c r="B89" s="2" t="s">
        <v>253</v>
      </c>
      <c r="C89" s="149">
        <v>4.088245536998622</v>
      </c>
    </row>
    <row r="90" spans="2:3" ht="12.75">
      <c r="B90" s="2" t="s">
        <v>60</v>
      </c>
      <c r="C90" s="149">
        <v>4.126099662341201</v>
      </c>
    </row>
    <row r="91" spans="2:3" ht="12.75">
      <c r="B91" s="2" t="s">
        <v>254</v>
      </c>
      <c r="C91" s="149">
        <v>4.126099662341201</v>
      </c>
    </row>
    <row r="92" spans="2:3" ht="12.75">
      <c r="B92" s="2" t="s">
        <v>255</v>
      </c>
      <c r="C92" s="149">
        <v>4.126099662341201</v>
      </c>
    </row>
    <row r="93" spans="2:3" ht="12.75">
      <c r="B93" s="2" t="s">
        <v>256</v>
      </c>
      <c r="C93" s="149">
        <v>4.1639537876837815</v>
      </c>
    </row>
    <row r="94" spans="2:3" ht="12.75">
      <c r="B94" s="2" t="s">
        <v>257</v>
      </c>
      <c r="C94" s="149">
        <v>4.201807913026361</v>
      </c>
    </row>
    <row r="95" spans="2:3" ht="12.75">
      <c r="B95" s="2" t="s">
        <v>258</v>
      </c>
      <c r="C95" s="149">
        <v>4.201807913026361</v>
      </c>
    </row>
    <row r="96" spans="2:3" ht="12.75">
      <c r="B96" s="2" t="s">
        <v>259</v>
      </c>
      <c r="C96" s="149">
        <v>4.201807913026361</v>
      </c>
    </row>
    <row r="97" spans="2:3" ht="12.75">
      <c r="B97" s="2" t="s">
        <v>260</v>
      </c>
      <c r="C97" s="149">
        <v>4.239662038368941</v>
      </c>
    </row>
    <row r="98" spans="2:3" ht="12.75">
      <c r="B98" s="2" t="s">
        <v>261</v>
      </c>
      <c r="C98" s="149">
        <v>4.239662038368941</v>
      </c>
    </row>
    <row r="99" spans="2:3" ht="12.75">
      <c r="B99" s="2" t="s">
        <v>262</v>
      </c>
      <c r="C99" s="149">
        <v>4.277516163711521</v>
      </c>
    </row>
    <row r="100" spans="2:3" ht="12.75">
      <c r="B100" s="2" t="s">
        <v>263</v>
      </c>
      <c r="C100" s="149">
        <v>4.277516163711521</v>
      </c>
    </row>
    <row r="101" spans="2:3" ht="12.75">
      <c r="B101" s="2" t="s">
        <v>264</v>
      </c>
      <c r="C101" s="149">
        <v>4.277516163711521</v>
      </c>
    </row>
    <row r="102" spans="2:3" ht="12.75">
      <c r="B102" s="2" t="s">
        <v>265</v>
      </c>
      <c r="C102" s="149">
        <v>4.3153702890541</v>
      </c>
    </row>
    <row r="103" spans="2:3" ht="12.75">
      <c r="B103" s="2" t="s">
        <v>266</v>
      </c>
      <c r="C103" s="149">
        <v>4.3153702890541</v>
      </c>
    </row>
    <row r="104" spans="2:3" ht="12.75">
      <c r="B104" s="2" t="s">
        <v>267</v>
      </c>
      <c r="C104" s="149">
        <v>4.3532244143966805</v>
      </c>
    </row>
    <row r="105" spans="2:3" ht="12.75">
      <c r="B105" s="2" t="s">
        <v>268</v>
      </c>
      <c r="C105" s="149">
        <v>4.3532244143966805</v>
      </c>
    </row>
    <row r="106" spans="2:3" ht="12.75">
      <c r="B106" s="2" t="s">
        <v>269</v>
      </c>
      <c r="C106" s="149">
        <v>4.3532244143966805</v>
      </c>
    </row>
    <row r="107" spans="2:3" ht="12.75">
      <c r="B107" s="2" t="s">
        <v>270</v>
      </c>
      <c r="C107" s="149">
        <v>4.391078539739261</v>
      </c>
    </row>
    <row r="108" spans="2:3" ht="12.75">
      <c r="B108" s="2" t="s">
        <v>271</v>
      </c>
      <c r="C108" s="149">
        <v>4.42893266508184</v>
      </c>
    </row>
    <row r="109" spans="2:3" ht="12.75">
      <c r="B109" s="2" t="s">
        <v>272</v>
      </c>
      <c r="C109" s="149">
        <v>4.42893266508184</v>
      </c>
    </row>
    <row r="110" spans="2:3" ht="12.75">
      <c r="B110" s="2" t="s">
        <v>273</v>
      </c>
      <c r="C110" s="149">
        <v>4.46678679042442</v>
      </c>
    </row>
    <row r="111" spans="2:3" ht="12.75">
      <c r="B111" s="2" t="s">
        <v>274</v>
      </c>
      <c r="C111" s="149">
        <v>4.46678679042442</v>
      </c>
    </row>
    <row r="112" spans="2:3" ht="12.75">
      <c r="B112" s="2" t="s">
        <v>275</v>
      </c>
      <c r="C112" s="149">
        <v>4.46678679042442</v>
      </c>
    </row>
    <row r="113" spans="2:3" ht="12.75">
      <c r="B113" s="2" t="s">
        <v>276</v>
      </c>
      <c r="C113" s="149">
        <v>4.5424950411095795</v>
      </c>
    </row>
    <row r="114" spans="2:3" ht="12.75">
      <c r="B114" s="2" t="s">
        <v>277</v>
      </c>
      <c r="C114" s="149">
        <v>4.5424950411095795</v>
      </c>
    </row>
    <row r="115" spans="2:3" ht="12.75">
      <c r="B115" s="2" t="s">
        <v>278</v>
      </c>
      <c r="C115" s="149">
        <v>4.61820329179474</v>
      </c>
    </row>
    <row r="116" spans="2:3" ht="12.75">
      <c r="B116" s="2"/>
      <c r="C116" s="149"/>
    </row>
    <row r="117" spans="1:3" ht="12.75">
      <c r="A117" s="148" t="s">
        <v>279</v>
      </c>
      <c r="B117" s="2"/>
      <c r="C117" s="149"/>
    </row>
    <row r="118" spans="2:3" ht="12.75">
      <c r="B118" s="2" t="s">
        <v>280</v>
      </c>
      <c r="C118" s="149">
        <v>4.65605741713732</v>
      </c>
    </row>
    <row r="119" spans="2:3" ht="12.75">
      <c r="B119" s="2" t="s">
        <v>56</v>
      </c>
      <c r="C119" s="149">
        <v>4.65605741713732</v>
      </c>
    </row>
    <row r="120" spans="2:3" ht="12.75">
      <c r="B120" s="2" t="s">
        <v>281</v>
      </c>
      <c r="C120" s="149">
        <v>4.65605741713732</v>
      </c>
    </row>
    <row r="121" spans="2:3" ht="12.75">
      <c r="B121" s="2" t="s">
        <v>282</v>
      </c>
      <c r="C121" s="149">
        <v>4.693911542479899</v>
      </c>
    </row>
    <row r="122" spans="2:3" ht="12.75">
      <c r="B122" s="2" t="s">
        <v>283</v>
      </c>
      <c r="C122" s="149">
        <v>4.693911542479899</v>
      </c>
    </row>
    <row r="123" spans="2:3" ht="12.75">
      <c r="B123" s="2" t="s">
        <v>66</v>
      </c>
      <c r="C123" s="149">
        <v>4.7696197931650595</v>
      </c>
    </row>
    <row r="124" spans="2:3" ht="12.75">
      <c r="B124" s="2" t="s">
        <v>284</v>
      </c>
      <c r="C124" s="149">
        <v>4.807473918507639</v>
      </c>
    </row>
    <row r="125" spans="2:3" ht="12.75">
      <c r="B125" s="2" t="s">
        <v>285</v>
      </c>
      <c r="C125" s="149">
        <v>4.807473918507639</v>
      </c>
    </row>
    <row r="126" spans="2:3" ht="12.75">
      <c r="B126" s="2" t="s">
        <v>286</v>
      </c>
      <c r="C126" s="149">
        <v>4.807473918507639</v>
      </c>
    </row>
    <row r="127" spans="2:3" ht="12.75">
      <c r="B127" s="2" t="s">
        <v>287</v>
      </c>
      <c r="C127" s="149">
        <v>4.845328043850219</v>
      </c>
    </row>
    <row r="128" spans="2:3" ht="12.75">
      <c r="B128" s="2" t="s">
        <v>288</v>
      </c>
      <c r="C128" s="149">
        <v>4.845328043850219</v>
      </c>
    </row>
    <row r="129" spans="2:3" ht="12.75">
      <c r="B129" s="2" t="s">
        <v>289</v>
      </c>
      <c r="C129" s="149">
        <v>4.845328043850219</v>
      </c>
    </row>
    <row r="130" spans="2:3" ht="12.75">
      <c r="B130" s="2" t="s">
        <v>64</v>
      </c>
      <c r="C130" s="149">
        <v>4.883182169192798</v>
      </c>
    </row>
    <row r="131" spans="2:3" ht="12.75">
      <c r="B131" s="2" t="s">
        <v>290</v>
      </c>
      <c r="C131" s="149">
        <v>4.883182169192798</v>
      </c>
    </row>
    <row r="132" spans="2:3" ht="12.75">
      <c r="B132" s="2" t="s">
        <v>291</v>
      </c>
      <c r="C132" s="149">
        <v>4.921036294535378</v>
      </c>
    </row>
    <row r="133" spans="2:3" ht="12.75">
      <c r="B133" s="2" t="s">
        <v>292</v>
      </c>
      <c r="C133" s="149">
        <v>4.921036294535378</v>
      </c>
    </row>
    <row r="134" spans="2:3" ht="12.75">
      <c r="B134" s="2" t="s">
        <v>293</v>
      </c>
      <c r="C134" s="149">
        <v>4.921036294535378</v>
      </c>
    </row>
    <row r="135" spans="2:3" ht="12.75">
      <c r="B135" s="2" t="s">
        <v>294</v>
      </c>
      <c r="C135" s="149">
        <v>4.921036294535378</v>
      </c>
    </row>
    <row r="136" spans="2:3" ht="12.75">
      <c r="B136" s="2" t="s">
        <v>295</v>
      </c>
      <c r="C136" s="149">
        <v>4.921036294535378</v>
      </c>
    </row>
    <row r="137" spans="2:3" ht="12.75">
      <c r="B137" s="2" t="s">
        <v>58</v>
      </c>
      <c r="C137" s="149">
        <v>4.921036294535378</v>
      </c>
    </row>
    <row r="138" spans="2:3" ht="12.75">
      <c r="B138" s="2" t="s">
        <v>296</v>
      </c>
      <c r="C138" s="149">
        <v>5.034598670563117</v>
      </c>
    </row>
    <row r="139" spans="2:3" ht="12.75">
      <c r="B139" s="2" t="s">
        <v>297</v>
      </c>
      <c r="C139" s="149">
        <v>5.034598670563117</v>
      </c>
    </row>
    <row r="140" spans="2:3" ht="12.75">
      <c r="B140" s="36" t="s">
        <v>298</v>
      </c>
      <c r="C140" s="149">
        <v>5.072452795905697</v>
      </c>
    </row>
    <row r="141" spans="2:3" ht="12.75">
      <c r="B141" s="2" t="s">
        <v>299</v>
      </c>
      <c r="C141" s="149">
        <v>5.110306921248277</v>
      </c>
    </row>
    <row r="142" spans="2:3" ht="12.75">
      <c r="B142" s="2" t="s">
        <v>300</v>
      </c>
      <c r="C142" s="149">
        <v>5.110306921248277</v>
      </c>
    </row>
    <row r="143" spans="2:3" ht="12.75">
      <c r="B143" s="2" t="s">
        <v>301</v>
      </c>
      <c r="C143" s="149">
        <v>5.1481610465908565</v>
      </c>
    </row>
    <row r="144" spans="2:3" ht="12.75">
      <c r="B144" s="2" t="s">
        <v>302</v>
      </c>
      <c r="C144" s="149">
        <v>5.1860151719334375</v>
      </c>
    </row>
    <row r="145" spans="2:3" ht="12.75">
      <c r="B145" s="2" t="s">
        <v>303</v>
      </c>
      <c r="C145" s="149">
        <v>5.1860151719334375</v>
      </c>
    </row>
    <row r="146" spans="2:3" ht="12.75">
      <c r="B146" s="2" t="s">
        <v>304</v>
      </c>
      <c r="C146" s="149">
        <v>5.1860151719334375</v>
      </c>
    </row>
    <row r="147" spans="2:3" ht="12.75">
      <c r="B147" s="2" t="s">
        <v>305</v>
      </c>
      <c r="C147" s="149">
        <v>5.1860151719334375</v>
      </c>
    </row>
    <row r="148" spans="2:3" ht="12.75">
      <c r="B148" s="2" t="s">
        <v>306</v>
      </c>
      <c r="C148" s="149">
        <v>5.223869297276017</v>
      </c>
    </row>
    <row r="149" spans="2:3" ht="12.75">
      <c r="B149" s="2" t="s">
        <v>307</v>
      </c>
      <c r="C149" s="149">
        <v>5.223869297276017</v>
      </c>
    </row>
    <row r="150" spans="2:3" ht="12.75">
      <c r="B150" s="2" t="s">
        <v>57</v>
      </c>
      <c r="C150" s="149">
        <v>5.223869297276017</v>
      </c>
    </row>
    <row r="151" spans="2:3" ht="12.75">
      <c r="B151" s="2" t="s">
        <v>308</v>
      </c>
      <c r="C151" s="149">
        <v>5.261723422618596</v>
      </c>
    </row>
    <row r="152" spans="2:3" ht="12.75">
      <c r="B152" s="2" t="s">
        <v>309</v>
      </c>
      <c r="C152" s="149">
        <v>5.299577547961177</v>
      </c>
    </row>
    <row r="153" spans="2:3" ht="12.75">
      <c r="B153" s="2" t="s">
        <v>310</v>
      </c>
      <c r="C153" s="149">
        <v>5.375285798646336</v>
      </c>
    </row>
    <row r="154" spans="2:3" ht="12.75">
      <c r="B154" s="2" t="s">
        <v>62</v>
      </c>
      <c r="C154" s="149">
        <v>5.375285798646336</v>
      </c>
    </row>
    <row r="155" spans="2:3" ht="12.75">
      <c r="B155" s="2" t="s">
        <v>311</v>
      </c>
      <c r="C155" s="149">
        <v>5.413139923988917</v>
      </c>
    </row>
    <row r="156" spans="2:3" ht="12.75">
      <c r="B156" s="2" t="s">
        <v>53</v>
      </c>
      <c r="C156" s="149">
        <v>5.413139923988917</v>
      </c>
    </row>
    <row r="157" spans="2:3" ht="12.75">
      <c r="B157" s="2" t="s">
        <v>312</v>
      </c>
      <c r="C157" s="149">
        <v>5.450994049331496</v>
      </c>
    </row>
    <row r="158" spans="2:3" ht="12.75">
      <c r="B158" s="2" t="s">
        <v>46</v>
      </c>
      <c r="C158" s="149">
        <v>5.450994049331496</v>
      </c>
    </row>
    <row r="159" spans="2:3" ht="12.75">
      <c r="B159" s="2" t="s">
        <v>313</v>
      </c>
      <c r="C159" s="149">
        <v>5.640264676044395</v>
      </c>
    </row>
    <row r="160" spans="2:3" ht="12.75">
      <c r="B160" s="2" t="s">
        <v>51</v>
      </c>
      <c r="C160" s="149">
        <v>5.678118801386975</v>
      </c>
    </row>
    <row r="161" spans="2:3" ht="12.75">
      <c r="B161" s="2" t="s">
        <v>71</v>
      </c>
      <c r="C161" s="149">
        <v>5.715972926729554</v>
      </c>
    </row>
    <row r="162" spans="2:3" ht="12.75">
      <c r="B162" s="2" t="s">
        <v>45</v>
      </c>
      <c r="C162" s="149">
        <v>5.753827052072134</v>
      </c>
    </row>
    <row r="163" spans="2:3" ht="12.75">
      <c r="B163" s="2" t="s">
        <v>117</v>
      </c>
      <c r="C163" s="149">
        <v>5.829535302757295</v>
      </c>
    </row>
    <row r="164" spans="2:3" ht="12.75">
      <c r="B164" s="2" t="s">
        <v>314</v>
      </c>
      <c r="C164" s="149">
        <v>5.867389428099874</v>
      </c>
    </row>
    <row r="165" spans="2:3" ht="12.75">
      <c r="B165" s="2" t="s">
        <v>43</v>
      </c>
      <c r="C165" s="149">
        <v>5.905243553442453</v>
      </c>
    </row>
    <row r="166" spans="2:3" ht="12.75">
      <c r="B166" s="2" t="s">
        <v>315</v>
      </c>
      <c r="C166" s="149">
        <v>5.905243553442453</v>
      </c>
    </row>
    <row r="167" spans="2:3" ht="12.75">
      <c r="B167" s="2" t="s">
        <v>316</v>
      </c>
      <c r="C167" s="149">
        <v>5.943097678785034</v>
      </c>
    </row>
    <row r="168" spans="2:3" ht="12.75">
      <c r="B168" s="2" t="s">
        <v>52</v>
      </c>
      <c r="C168" s="149">
        <v>5.943097678785034</v>
      </c>
    </row>
    <row r="169" spans="2:3" ht="12.75">
      <c r="B169" s="2" t="s">
        <v>317</v>
      </c>
      <c r="C169" s="149">
        <v>5.943097678785034</v>
      </c>
    </row>
    <row r="170" spans="2:3" ht="12.75">
      <c r="B170" s="2" t="s">
        <v>318</v>
      </c>
      <c r="C170" s="149">
        <v>5.9809518041276135</v>
      </c>
    </row>
    <row r="171" spans="2:3" ht="12.75">
      <c r="B171" s="2" t="s">
        <v>319</v>
      </c>
      <c r="C171" s="149">
        <v>6.018805929470193</v>
      </c>
    </row>
    <row r="172" spans="2:3" ht="12.75">
      <c r="B172" s="2" t="s">
        <v>54</v>
      </c>
      <c r="C172" s="149">
        <v>6.094514180155353</v>
      </c>
    </row>
    <row r="173" spans="2:3" ht="12.75">
      <c r="B173" s="2" t="s">
        <v>320</v>
      </c>
      <c r="C173" s="149">
        <v>6.170222430840513</v>
      </c>
    </row>
    <row r="174" spans="2:3" ht="12.75">
      <c r="B174" s="2" t="s">
        <v>321</v>
      </c>
      <c r="C174" s="149">
        <v>6.208076556183093</v>
      </c>
    </row>
    <row r="175" spans="2:3" ht="12.75">
      <c r="B175" s="2" t="s">
        <v>322</v>
      </c>
      <c r="C175" s="149">
        <v>6.283784806868252</v>
      </c>
    </row>
    <row r="176" spans="2:3" ht="12.75">
      <c r="B176" s="2" t="s">
        <v>323</v>
      </c>
      <c r="C176" s="149">
        <v>6.321638932210832</v>
      </c>
    </row>
    <row r="177" spans="2:3" ht="12.75">
      <c r="B177" s="2" t="s">
        <v>44</v>
      </c>
      <c r="C177" s="149">
        <v>6.359493057553411</v>
      </c>
    </row>
    <row r="178" spans="2:3" ht="12.75">
      <c r="B178" s="2" t="s">
        <v>324</v>
      </c>
      <c r="C178" s="149">
        <v>6.435201308238572</v>
      </c>
    </row>
    <row r="179" spans="2:3" ht="12.75">
      <c r="B179" s="2" t="s">
        <v>325</v>
      </c>
      <c r="C179" s="149">
        <v>6.473055433581151</v>
      </c>
    </row>
    <row r="180" spans="2:3" ht="12.75">
      <c r="B180" s="2" t="s">
        <v>326</v>
      </c>
      <c r="C180" s="149">
        <v>6.73803431097921</v>
      </c>
    </row>
    <row r="181" spans="2:3" ht="12.75">
      <c r="B181" s="2" t="s">
        <v>327</v>
      </c>
      <c r="C181" s="149">
        <v>6.85159668700695</v>
      </c>
    </row>
    <row r="182" spans="2:3" ht="12.75">
      <c r="B182" s="2" t="s">
        <v>328</v>
      </c>
      <c r="C182" s="149">
        <v>6.965159063034689</v>
      </c>
    </row>
    <row r="183" spans="2:3" ht="12.75">
      <c r="B183" t="s">
        <v>63</v>
      </c>
      <c r="C183" s="149">
        <v>7.078721439062429</v>
      </c>
    </row>
    <row r="184" spans="2:3" ht="12.75">
      <c r="B184" t="s">
        <v>329</v>
      </c>
      <c r="C184" s="149">
        <v>7.381554441803067</v>
      </c>
    </row>
    <row r="185" spans="1:3" ht="12.75">
      <c r="A185" s="8"/>
      <c r="B185" s="8" t="s">
        <v>330</v>
      </c>
      <c r="C185" s="150">
        <v>9.577093711672697</v>
      </c>
    </row>
    <row r="187" spans="1:5" ht="105.75" customHeight="1">
      <c r="A187" s="156" t="s">
        <v>338</v>
      </c>
      <c r="B187" s="156"/>
      <c r="C187" s="156"/>
      <c r="D187" s="156"/>
      <c r="E187" s="156"/>
    </row>
    <row r="188" spans="1:5" ht="27.75" customHeight="1">
      <c r="A188" s="156" t="s">
        <v>331</v>
      </c>
      <c r="B188" s="156"/>
      <c r="C188" s="156"/>
      <c r="D188" s="156"/>
      <c r="E188" s="156"/>
    </row>
    <row r="189" spans="1:5" ht="25.5" customHeight="1">
      <c r="A189" s="156" t="s">
        <v>332</v>
      </c>
      <c r="B189" s="156"/>
      <c r="C189" s="156"/>
      <c r="D189" s="156"/>
      <c r="E189" s="156"/>
    </row>
    <row r="190" spans="1:5" ht="27" customHeight="1">
      <c r="A190" s="156" t="s">
        <v>333</v>
      </c>
      <c r="B190" s="156"/>
      <c r="C190" s="156"/>
      <c r="D190" s="156"/>
      <c r="E190" s="156"/>
    </row>
    <row r="191" spans="1:5" ht="27.75" customHeight="1">
      <c r="A191" s="156" t="s">
        <v>334</v>
      </c>
      <c r="B191" s="156"/>
      <c r="C191" s="156"/>
      <c r="D191" s="156"/>
      <c r="E191" s="156"/>
    </row>
    <row r="192" spans="1:5" ht="12.75">
      <c r="A192" s="92"/>
      <c r="B192" s="92"/>
      <c r="C192" s="92"/>
      <c r="D192" s="92"/>
      <c r="E192" s="92"/>
    </row>
    <row r="193" spans="1:5" ht="46.5" customHeight="1">
      <c r="A193" s="156" t="s">
        <v>335</v>
      </c>
      <c r="B193" s="156"/>
      <c r="C193" s="156"/>
      <c r="D193" s="156"/>
      <c r="E193" s="156"/>
    </row>
    <row r="194" spans="1:5" ht="12.75">
      <c r="A194" s="90"/>
      <c r="B194" s="90"/>
      <c r="C194" s="90"/>
      <c r="D194" s="90"/>
      <c r="E194" s="90"/>
    </row>
    <row r="195" spans="1:5" ht="54.75" customHeight="1">
      <c r="A195" s="156" t="s">
        <v>33</v>
      </c>
      <c r="B195" s="156"/>
      <c r="C195" s="156"/>
      <c r="D195" s="156"/>
      <c r="E195" s="156"/>
    </row>
  </sheetData>
  <sheetProtection/>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2.xml><?xml version="1.0" encoding="utf-8"?>
<worksheet xmlns="http://schemas.openxmlformats.org/spreadsheetml/2006/main" xmlns:r="http://schemas.openxmlformats.org/officeDocument/2006/relationships">
  <dimension ref="A1:E41"/>
  <sheetViews>
    <sheetView zoomScaleSheetLayoutView="100" zoomScalePageLayoutView="0" workbookViewId="0" topLeftCell="A1">
      <selection activeCell="A1" sqref="A1"/>
    </sheetView>
  </sheetViews>
  <sheetFormatPr defaultColWidth="9.140625" defaultRowHeight="12.75"/>
  <cols>
    <col min="1" max="1" width="22.28125" style="0" customWidth="1"/>
    <col min="2" max="2" width="11.140625" style="0" bestFit="1" customWidth="1"/>
    <col min="3" max="3" width="17.140625" style="0" bestFit="1" customWidth="1"/>
    <col min="4" max="4" width="9.421875" style="0" bestFit="1" customWidth="1"/>
    <col min="5" max="5" width="9.7109375" style="0" bestFit="1" customWidth="1"/>
  </cols>
  <sheetData>
    <row r="1" ht="12.75">
      <c r="A1" s="1" t="s">
        <v>104</v>
      </c>
    </row>
    <row r="3" spans="1:5" ht="12.75">
      <c r="A3" s="8" t="s">
        <v>48</v>
      </c>
      <c r="B3" s="64" t="s">
        <v>75</v>
      </c>
      <c r="C3" s="64" t="s">
        <v>76</v>
      </c>
      <c r="D3" s="64" t="s">
        <v>77</v>
      </c>
      <c r="E3" s="64" t="s">
        <v>10</v>
      </c>
    </row>
    <row r="5" spans="1:5" ht="12.75">
      <c r="A5" t="s">
        <v>51</v>
      </c>
      <c r="B5" s="4">
        <v>131</v>
      </c>
      <c r="C5" s="4">
        <v>0</v>
      </c>
      <c r="D5" s="4">
        <v>0</v>
      </c>
      <c r="E5" s="4">
        <v>131</v>
      </c>
    </row>
    <row r="6" spans="1:5" ht="12.75">
      <c r="A6" t="s">
        <v>45</v>
      </c>
      <c r="B6" s="4">
        <v>1185</v>
      </c>
      <c r="C6" s="4">
        <v>131</v>
      </c>
      <c r="D6" s="4">
        <v>1635</v>
      </c>
      <c r="E6" s="4">
        <v>2951</v>
      </c>
    </row>
    <row r="7" spans="1:5" ht="12.75">
      <c r="A7" t="s">
        <v>43</v>
      </c>
      <c r="B7" s="4">
        <v>803</v>
      </c>
      <c r="C7" s="4">
        <v>236</v>
      </c>
      <c r="D7" s="4">
        <v>419</v>
      </c>
      <c r="E7" s="4">
        <v>1458</v>
      </c>
    </row>
    <row r="8" spans="1:5" ht="12.75">
      <c r="A8" t="s">
        <v>52</v>
      </c>
      <c r="B8" s="4">
        <v>577</v>
      </c>
      <c r="C8" s="4">
        <v>0</v>
      </c>
      <c r="D8" s="4">
        <v>247</v>
      </c>
      <c r="E8" s="4">
        <v>824</v>
      </c>
    </row>
    <row r="9" spans="1:5" ht="12.75">
      <c r="A9" t="s">
        <v>68</v>
      </c>
      <c r="B9" s="4">
        <v>75</v>
      </c>
      <c r="C9" s="4">
        <v>0</v>
      </c>
      <c r="D9" s="4">
        <v>0</v>
      </c>
      <c r="E9" s="4">
        <v>75</v>
      </c>
    </row>
    <row r="10" spans="1:5" ht="12.75">
      <c r="A10" t="s">
        <v>53</v>
      </c>
      <c r="B10" s="4">
        <v>0</v>
      </c>
      <c r="C10" s="4">
        <v>0</v>
      </c>
      <c r="D10" s="4">
        <v>445</v>
      </c>
      <c r="E10" s="4">
        <v>445</v>
      </c>
    </row>
    <row r="11" spans="1:5" ht="12.75">
      <c r="A11" t="s">
        <v>54</v>
      </c>
      <c r="B11" s="4">
        <v>0</v>
      </c>
      <c r="C11" s="4">
        <v>0</v>
      </c>
      <c r="D11" s="4">
        <v>629</v>
      </c>
      <c r="E11" s="4">
        <v>629</v>
      </c>
    </row>
    <row r="12" spans="1:5" ht="12.75">
      <c r="A12" t="s">
        <v>55</v>
      </c>
      <c r="B12" s="4">
        <v>0</v>
      </c>
      <c r="C12" s="4">
        <v>406</v>
      </c>
      <c r="D12" s="4">
        <v>406</v>
      </c>
      <c r="E12" s="4">
        <v>813</v>
      </c>
    </row>
    <row r="13" spans="1:5" ht="12.75">
      <c r="A13" t="s">
        <v>56</v>
      </c>
      <c r="B13" s="4">
        <v>1285</v>
      </c>
      <c r="C13" s="4">
        <v>1104</v>
      </c>
      <c r="D13" s="4">
        <v>1064</v>
      </c>
      <c r="E13" s="4">
        <v>3453</v>
      </c>
    </row>
    <row r="14" spans="1:5" ht="12.75">
      <c r="A14" t="s">
        <v>57</v>
      </c>
      <c r="B14" s="4">
        <v>0</v>
      </c>
      <c r="C14" s="4">
        <v>0</v>
      </c>
      <c r="D14" s="4">
        <v>469</v>
      </c>
      <c r="E14" s="4">
        <v>469</v>
      </c>
    </row>
    <row r="15" spans="1:5" ht="12.75">
      <c r="A15" t="s">
        <v>58</v>
      </c>
      <c r="B15" s="4">
        <v>22</v>
      </c>
      <c r="C15" s="4">
        <v>45</v>
      </c>
      <c r="D15" s="4">
        <v>0</v>
      </c>
      <c r="E15" s="4">
        <v>67</v>
      </c>
    </row>
    <row r="16" spans="1:5" ht="12.75">
      <c r="A16" s="8" t="s">
        <v>46</v>
      </c>
      <c r="B16" s="9">
        <v>71</v>
      </c>
      <c r="C16" s="9">
        <v>0</v>
      </c>
      <c r="D16" s="9">
        <v>128</v>
      </c>
      <c r="E16" s="9">
        <v>198</v>
      </c>
    </row>
    <row r="17" spans="1:5" ht="12.75">
      <c r="A17" s="1" t="s">
        <v>69</v>
      </c>
      <c r="B17" s="85">
        <v>4148</v>
      </c>
      <c r="C17" s="85">
        <v>1923</v>
      </c>
      <c r="D17" s="85">
        <v>5441</v>
      </c>
      <c r="E17" s="85">
        <v>11512</v>
      </c>
    </row>
    <row r="18" spans="2:5" ht="12.75">
      <c r="B18" s="4"/>
      <c r="C18" s="4"/>
      <c r="D18" s="4"/>
      <c r="E18" s="4"/>
    </row>
    <row r="19" spans="1:5" ht="12.75">
      <c r="A19" t="s">
        <v>59</v>
      </c>
      <c r="B19" s="4">
        <v>2549</v>
      </c>
      <c r="C19" s="4">
        <v>3846</v>
      </c>
      <c r="D19" s="4">
        <v>1813</v>
      </c>
      <c r="E19" s="4">
        <v>8209</v>
      </c>
    </row>
    <row r="20" spans="1:5" ht="12.75">
      <c r="A20" t="s">
        <v>105</v>
      </c>
      <c r="B20" s="4">
        <v>216</v>
      </c>
      <c r="C20" s="4">
        <v>0</v>
      </c>
      <c r="D20" s="4">
        <v>0</v>
      </c>
      <c r="E20" s="4">
        <v>216</v>
      </c>
    </row>
    <row r="21" spans="1:5" ht="12.75">
      <c r="A21" t="s">
        <v>60</v>
      </c>
      <c r="B21" s="4">
        <v>0</v>
      </c>
      <c r="C21" s="4">
        <v>0</v>
      </c>
      <c r="D21" s="4">
        <v>309</v>
      </c>
      <c r="E21" s="4">
        <v>309</v>
      </c>
    </row>
    <row r="22" spans="1:5" ht="12.75">
      <c r="A22" t="s">
        <v>61</v>
      </c>
      <c r="B22" s="4">
        <v>0</v>
      </c>
      <c r="C22" s="4">
        <v>0</v>
      </c>
      <c r="D22" s="4">
        <v>297</v>
      </c>
      <c r="E22" s="4">
        <v>297</v>
      </c>
    </row>
    <row r="23" spans="1:5" ht="12.75">
      <c r="A23" t="s">
        <v>62</v>
      </c>
      <c r="B23" s="4">
        <v>1584</v>
      </c>
      <c r="C23" s="4">
        <v>318</v>
      </c>
      <c r="D23" s="4">
        <v>364</v>
      </c>
      <c r="E23" s="4">
        <v>2266</v>
      </c>
    </row>
    <row r="24" spans="1:5" ht="12.75">
      <c r="A24" t="s">
        <v>70</v>
      </c>
      <c r="B24" s="4">
        <v>0</v>
      </c>
      <c r="C24" s="4">
        <v>0</v>
      </c>
      <c r="D24" s="4">
        <v>344</v>
      </c>
      <c r="E24" s="4">
        <v>344</v>
      </c>
    </row>
    <row r="25" spans="1:5" ht="12.75">
      <c r="A25" t="s">
        <v>71</v>
      </c>
      <c r="B25" s="4">
        <v>258</v>
      </c>
      <c r="C25" s="4">
        <v>0</v>
      </c>
      <c r="D25" s="4">
        <v>0</v>
      </c>
      <c r="E25" s="4">
        <v>258</v>
      </c>
    </row>
    <row r="26" spans="1:5" ht="12.75">
      <c r="A26" s="8" t="s">
        <v>63</v>
      </c>
      <c r="B26" s="9">
        <v>147</v>
      </c>
      <c r="C26" s="9">
        <v>319</v>
      </c>
      <c r="D26" s="9">
        <v>1049</v>
      </c>
      <c r="E26" s="9">
        <v>1515</v>
      </c>
    </row>
    <row r="27" spans="1:5" ht="12.75">
      <c r="A27" s="1" t="s">
        <v>72</v>
      </c>
      <c r="B27" s="85">
        <v>4753</v>
      </c>
      <c r="C27" s="85">
        <v>4483</v>
      </c>
      <c r="D27" s="85">
        <v>4177</v>
      </c>
      <c r="E27" s="85">
        <v>13413</v>
      </c>
    </row>
    <row r="28" spans="2:5" ht="12.75">
      <c r="B28" s="4"/>
      <c r="C28" s="4"/>
      <c r="D28" s="4"/>
      <c r="E28" s="4"/>
    </row>
    <row r="29" spans="1:5" ht="12.75">
      <c r="A29" t="s">
        <v>64</v>
      </c>
      <c r="B29" s="4">
        <v>0</v>
      </c>
      <c r="C29" s="4">
        <v>125</v>
      </c>
      <c r="D29" s="4">
        <v>300</v>
      </c>
      <c r="E29" s="4">
        <v>425</v>
      </c>
    </row>
    <row r="30" spans="1:5" ht="12.75">
      <c r="A30" t="s">
        <v>65</v>
      </c>
      <c r="B30" s="4">
        <v>0</v>
      </c>
      <c r="C30" s="4">
        <v>0</v>
      </c>
      <c r="D30" s="4">
        <v>197</v>
      </c>
      <c r="E30" s="4">
        <v>197</v>
      </c>
    </row>
    <row r="31" spans="1:5" ht="12.75">
      <c r="A31" t="s">
        <v>66</v>
      </c>
      <c r="B31" s="4">
        <v>0</v>
      </c>
      <c r="C31" s="4">
        <v>0</v>
      </c>
      <c r="D31" s="4">
        <v>319</v>
      </c>
      <c r="E31" s="4">
        <v>319</v>
      </c>
    </row>
    <row r="32" spans="1:5" ht="12.75">
      <c r="A32" s="8" t="s">
        <v>67</v>
      </c>
      <c r="B32" s="9">
        <v>226</v>
      </c>
      <c r="C32" s="9">
        <v>0</v>
      </c>
      <c r="D32" s="9">
        <v>563</v>
      </c>
      <c r="E32" s="9">
        <v>789</v>
      </c>
    </row>
    <row r="33" spans="1:5" ht="12.75">
      <c r="A33" s="1" t="s">
        <v>73</v>
      </c>
      <c r="B33" s="85">
        <v>226</v>
      </c>
      <c r="C33" s="85">
        <v>125</v>
      </c>
      <c r="D33" s="85">
        <v>1379</v>
      </c>
      <c r="E33" s="85">
        <v>1730</v>
      </c>
    </row>
    <row r="34" spans="2:5" ht="12.75">
      <c r="B34" s="4"/>
      <c r="C34" s="4"/>
      <c r="D34" s="4"/>
      <c r="E34" s="4"/>
    </row>
    <row r="35" spans="1:5" ht="12.75">
      <c r="A35" s="22" t="s">
        <v>74</v>
      </c>
      <c r="B35" s="30">
        <v>9128</v>
      </c>
      <c r="C35" s="30">
        <v>6531</v>
      </c>
      <c r="D35" s="30">
        <v>10996</v>
      </c>
      <c r="E35" s="30">
        <v>26654</v>
      </c>
    </row>
    <row r="37" spans="1:5" ht="26.25" customHeight="1">
      <c r="A37" s="170" t="s">
        <v>106</v>
      </c>
      <c r="B37" s="170"/>
      <c r="C37" s="170"/>
      <c r="D37" s="170"/>
      <c r="E37" s="170"/>
    </row>
    <row r="38" spans="1:5" ht="12.75">
      <c r="A38" s="92"/>
      <c r="B38" s="92"/>
      <c r="C38" s="92"/>
      <c r="D38" s="92"/>
      <c r="E38" s="92"/>
    </row>
    <row r="39" spans="1:5" ht="27.75" customHeight="1">
      <c r="A39" s="156" t="s">
        <v>111</v>
      </c>
      <c r="B39" s="156"/>
      <c r="C39" s="156"/>
      <c r="D39" s="156"/>
      <c r="E39" s="156"/>
    </row>
    <row r="40" spans="1:5" ht="12.75">
      <c r="A40" s="91"/>
      <c r="B40" s="91"/>
      <c r="C40" s="91"/>
      <c r="D40" s="91"/>
      <c r="E40" s="91"/>
    </row>
    <row r="41" spans="1:5" ht="53.25" customHeight="1">
      <c r="A41" s="156" t="s">
        <v>33</v>
      </c>
      <c r="B41" s="156"/>
      <c r="C41" s="156"/>
      <c r="D41" s="156"/>
      <c r="E41" s="156"/>
    </row>
  </sheetData>
  <sheetProtection/>
  <mergeCells count="3">
    <mergeCell ref="A37:E37"/>
    <mergeCell ref="A39:E39"/>
    <mergeCell ref="A41:E4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72" t="s">
        <v>13</v>
      </c>
      <c r="B1" s="172"/>
    </row>
    <row r="3" spans="1:2" ht="12.75">
      <c r="A3" s="8" t="s">
        <v>15</v>
      </c>
      <c r="B3" s="12" t="s">
        <v>16</v>
      </c>
    </row>
    <row r="4" ht="12.75">
      <c r="B4" s="13" t="s">
        <v>9</v>
      </c>
    </row>
    <row r="5" ht="12.75">
      <c r="B5" s="4"/>
    </row>
    <row r="6" spans="1:3" ht="12.75">
      <c r="A6" t="s">
        <v>17</v>
      </c>
      <c r="B6" s="4">
        <f>68112*0.12/0.4</f>
        <v>20433.6</v>
      </c>
      <c r="C6" s="4"/>
    </row>
    <row r="7" spans="1:3" ht="12.75">
      <c r="A7" t="s">
        <v>18</v>
      </c>
      <c r="B7" s="4">
        <f>B6</f>
        <v>20433.6</v>
      </c>
      <c r="C7" s="4"/>
    </row>
    <row r="8" spans="1:2" ht="12.75">
      <c r="A8" t="s">
        <v>19</v>
      </c>
      <c r="B8" s="4">
        <f>47478-(B7+B6)</f>
        <v>6610.800000000003</v>
      </c>
    </row>
    <row r="9" spans="1:3" ht="12.75">
      <c r="A9" t="s">
        <v>20</v>
      </c>
      <c r="B9" s="4">
        <f>SUM(B10:B13)</f>
        <v>30793.550600000002</v>
      </c>
      <c r="C9" s="4"/>
    </row>
    <row r="10" spans="1:3" ht="12.75">
      <c r="A10" s="34" t="s">
        <v>21</v>
      </c>
      <c r="B10" s="26">
        <f>122966*0.32*0.3</f>
        <v>11804.736</v>
      </c>
      <c r="C10" s="4"/>
    </row>
    <row r="11" spans="1:3" ht="12.75">
      <c r="A11" s="34" t="s">
        <v>22</v>
      </c>
      <c r="B11" s="26">
        <f>122966*0.23*0.19</f>
        <v>5373.6142</v>
      </c>
      <c r="C11" s="4"/>
    </row>
    <row r="12" spans="1:3" ht="12.75">
      <c r="A12" s="34" t="s">
        <v>23</v>
      </c>
      <c r="B12" s="26">
        <f>122966*0.42*0.07</f>
        <v>3615.2004000000006</v>
      </c>
      <c r="C12" s="4"/>
    </row>
    <row r="13" spans="1:6" ht="12.75">
      <c r="A13" s="35" t="s">
        <v>24</v>
      </c>
      <c r="B13" s="26">
        <v>10000</v>
      </c>
      <c r="C13" s="4"/>
      <c r="F13" s="24"/>
    </row>
    <row r="14" spans="1:3" ht="12.75">
      <c r="A14" s="2" t="s">
        <v>25</v>
      </c>
      <c r="B14" s="6">
        <f>(109694*0.8)-9100</f>
        <v>78655.20000000001</v>
      </c>
      <c r="C14" s="4"/>
    </row>
    <row r="15" spans="1:3" ht="12.75">
      <c r="A15" s="2"/>
      <c r="B15" s="5"/>
      <c r="C15" s="4"/>
    </row>
    <row r="16" spans="1:2" ht="12.75">
      <c r="A16" s="21" t="s">
        <v>10</v>
      </c>
      <c r="B16" s="9">
        <f>SUM(B6:B9,B14)</f>
        <v>156926.75060000003</v>
      </c>
    </row>
    <row r="17" spans="1:2" ht="12.75">
      <c r="A17" s="20"/>
      <c r="B17" s="5"/>
    </row>
    <row r="18" ht="12.75">
      <c r="B18" s="4"/>
    </row>
    <row r="19" spans="1:2" ht="12.75">
      <c r="A19" s="1" t="s">
        <v>26</v>
      </c>
      <c r="B19" s="4"/>
    </row>
    <row r="20" ht="12.75">
      <c r="B20" s="4"/>
    </row>
    <row r="21" spans="1:3" s="2" customFormat="1" ht="12.75">
      <c r="A21" s="36" t="s">
        <v>27</v>
      </c>
      <c r="B21" s="5">
        <v>138156</v>
      </c>
      <c r="C21" s="5"/>
    </row>
    <row r="22" spans="1:2" ht="12.75">
      <c r="A22" s="2" t="s">
        <v>28</v>
      </c>
      <c r="B22" s="6">
        <f>B6+B7+B8+B9+B14</f>
        <v>156926.75060000003</v>
      </c>
    </row>
    <row r="23" spans="1:3" s="2" customFormat="1" ht="12.75">
      <c r="A23" s="37" t="s">
        <v>29</v>
      </c>
      <c r="B23" s="9">
        <f>B21-B22</f>
        <v>-18770.75060000003</v>
      </c>
      <c r="C23" s="5"/>
    </row>
    <row r="24" spans="1:3" s="2" customFormat="1" ht="12.75">
      <c r="A24" s="36"/>
      <c r="B24" s="5"/>
      <c r="C24" s="5"/>
    </row>
    <row r="25" spans="1:6" ht="94.5" customHeight="1">
      <c r="A25" s="159" t="s">
        <v>30</v>
      </c>
      <c r="B25" s="159"/>
      <c r="C25" s="16"/>
      <c r="D25" s="16"/>
      <c r="E25" s="16"/>
      <c r="F25" s="16"/>
    </row>
    <row r="26" spans="1:6" ht="12.75" customHeight="1">
      <c r="A26" s="16"/>
      <c r="B26" s="16"/>
      <c r="C26" s="16"/>
      <c r="D26" s="16"/>
      <c r="E26" s="16"/>
      <c r="F26" s="16"/>
    </row>
    <row r="27" spans="1:8" ht="55.5" customHeight="1">
      <c r="A27" s="171" t="s">
        <v>31</v>
      </c>
      <c r="B27" s="171"/>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6" ht="12.75">
      <c r="A30" s="16"/>
      <c r="B30" s="16"/>
      <c r="C30" s="16"/>
      <c r="D30" s="16"/>
      <c r="E30" s="16"/>
      <c r="F30" s="16"/>
    </row>
    <row r="31" spans="1:6" ht="12.75">
      <c r="A31" s="16"/>
      <c r="B31" s="16"/>
      <c r="C31" s="16"/>
      <c r="D31" s="16"/>
      <c r="E31" s="16"/>
      <c r="F31" s="16"/>
    </row>
    <row r="32" spans="1:6" ht="12.75">
      <c r="A32" s="16"/>
      <c r="B32" s="16"/>
      <c r="C32" s="16"/>
      <c r="D32" s="16"/>
      <c r="E32" s="16"/>
      <c r="F32" s="16"/>
    </row>
    <row r="33" spans="1:6" ht="12.75">
      <c r="A33" s="16"/>
      <c r="B33" s="16"/>
      <c r="C33" s="16"/>
      <c r="D33" s="16"/>
      <c r="E33" s="16"/>
      <c r="F33" s="16"/>
    </row>
    <row r="34" spans="1:6" ht="12.75">
      <c r="A34" s="16"/>
      <c r="B34" s="16"/>
      <c r="C34" s="16"/>
      <c r="D34" s="16"/>
      <c r="E34" s="16"/>
      <c r="F34" s="16"/>
    </row>
    <row r="35" spans="1:6" ht="12.75">
      <c r="A35" s="16"/>
      <c r="B35" s="16"/>
      <c r="C35" s="16"/>
      <c r="D35" s="16"/>
      <c r="E35" s="16"/>
      <c r="F35" s="16"/>
    </row>
    <row r="36" spans="1:6" ht="17.25" customHeight="1">
      <c r="A36" s="16"/>
      <c r="B36" s="16"/>
      <c r="C36" s="16"/>
      <c r="D36" s="16"/>
      <c r="E36" s="16"/>
      <c r="F36" s="16"/>
    </row>
  </sheetData>
  <sheetProtection/>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2" t="s">
        <v>126</v>
      </c>
      <c r="B1" s="172"/>
      <c r="C1" s="172"/>
      <c r="D1" s="172"/>
      <c r="E1" s="172"/>
      <c r="F1" s="172"/>
    </row>
    <row r="2" spans="4:5" ht="12.75">
      <c r="D2" s="2"/>
      <c r="E2" s="2"/>
    </row>
    <row r="3" spans="1:5" ht="12.75">
      <c r="A3" s="8" t="s">
        <v>129</v>
      </c>
      <c r="B3" s="8"/>
      <c r="C3" s="122" t="s">
        <v>130</v>
      </c>
      <c r="D3" s="2"/>
      <c r="E3" s="2"/>
    </row>
    <row r="4" spans="1:5" ht="12.75">
      <c r="A4" s="2"/>
      <c r="B4" s="2"/>
      <c r="C4" s="123" t="s">
        <v>131</v>
      </c>
      <c r="D4" s="2"/>
      <c r="E4" s="2"/>
    </row>
    <row r="5" spans="1:5" ht="12.75">
      <c r="A5" s="2"/>
      <c r="B5" s="2"/>
      <c r="C5" s="124"/>
      <c r="D5" s="2"/>
      <c r="E5" s="2"/>
    </row>
    <row r="6" spans="1:5" ht="12.75">
      <c r="A6" s="10" t="s">
        <v>132</v>
      </c>
      <c r="B6" s="10"/>
      <c r="C6" s="125"/>
      <c r="D6" s="2"/>
      <c r="E6" s="2"/>
    </row>
    <row r="7" spans="2:5" ht="12.75">
      <c r="B7" t="s">
        <v>133</v>
      </c>
      <c r="C7" s="126"/>
      <c r="D7" s="2"/>
      <c r="E7" s="2"/>
    </row>
    <row r="8" spans="2:5" ht="12.75">
      <c r="B8" t="s">
        <v>134</v>
      </c>
      <c r="C8" s="127">
        <v>3210</v>
      </c>
      <c r="D8" s="2"/>
      <c r="E8" s="2"/>
    </row>
    <row r="9" spans="2:5" ht="12.75">
      <c r="B9" t="s">
        <v>135</v>
      </c>
      <c r="C9" s="127">
        <v>1400</v>
      </c>
      <c r="D9" s="2"/>
      <c r="E9" s="2"/>
    </row>
    <row r="10" spans="2:5" ht="12.75">
      <c r="B10" t="s">
        <v>136</v>
      </c>
      <c r="C10" s="127">
        <v>100</v>
      </c>
      <c r="D10" s="2"/>
      <c r="E10" s="2"/>
    </row>
    <row r="11" spans="3:5" ht="12.75">
      <c r="C11" s="127"/>
      <c r="D11" s="2"/>
      <c r="E11" s="2"/>
    </row>
    <row r="12" spans="1:5" ht="12.75">
      <c r="A12" s="1" t="s">
        <v>137</v>
      </c>
      <c r="C12" s="127"/>
      <c r="D12" s="2"/>
      <c r="E12" s="2"/>
    </row>
    <row r="13" spans="1:5" s="16" customFormat="1" ht="12.75" customHeight="1">
      <c r="A13" s="128"/>
      <c r="B13" s="129" t="s">
        <v>138</v>
      </c>
      <c r="C13" s="130">
        <v>1500</v>
      </c>
      <c r="D13" s="36"/>
      <c r="E13" s="36"/>
    </row>
    <row r="14" spans="2:5" ht="12.75">
      <c r="B14" t="s">
        <v>139</v>
      </c>
      <c r="C14" s="127">
        <v>860</v>
      </c>
      <c r="D14" s="2"/>
      <c r="E14" s="2"/>
    </row>
    <row r="15" spans="2:5" ht="12.75">
      <c r="B15" t="s">
        <v>140</v>
      </c>
      <c r="C15" s="127">
        <v>600</v>
      </c>
      <c r="D15" s="2"/>
      <c r="E15" s="2"/>
    </row>
    <row r="16" spans="3:5" ht="12.75">
      <c r="C16" s="127"/>
      <c r="D16" s="2"/>
      <c r="E16" s="2"/>
    </row>
    <row r="17" spans="1:5" ht="12.75">
      <c r="A17" s="1" t="s">
        <v>141</v>
      </c>
      <c r="C17" s="131">
        <v>7670</v>
      </c>
      <c r="D17" s="2"/>
      <c r="E17" s="2"/>
    </row>
    <row r="18" spans="1:5" ht="12.75">
      <c r="A18" s="1"/>
      <c r="C18" s="127"/>
      <c r="D18" s="2"/>
      <c r="E18" s="2"/>
    </row>
    <row r="19" spans="2:5" ht="12.75">
      <c r="B19" t="s">
        <v>142</v>
      </c>
      <c r="C19" s="127">
        <v>9350</v>
      </c>
      <c r="D19" s="2"/>
      <c r="E19" s="2"/>
    </row>
    <row r="20" spans="3:5" ht="12.75">
      <c r="C20" s="127"/>
      <c r="D20" s="2"/>
      <c r="E20" s="2"/>
    </row>
    <row r="21" spans="1:5" ht="12.75">
      <c r="A21" s="22" t="s">
        <v>143</v>
      </c>
      <c r="B21" s="8"/>
      <c r="C21" s="132">
        <v>82</v>
      </c>
      <c r="D21" s="2"/>
      <c r="E21" s="2"/>
    </row>
    <row r="22" spans="3:5" ht="12.75">
      <c r="C22" s="4"/>
      <c r="D22" s="2"/>
      <c r="E22" s="2"/>
    </row>
    <row r="23" spans="1:6" ht="12.75" customHeight="1">
      <c r="A23" s="173" t="s">
        <v>336</v>
      </c>
      <c r="B23" s="161"/>
      <c r="C23" s="161"/>
      <c r="D23" s="161"/>
      <c r="E23" s="161"/>
      <c r="F23" s="161"/>
    </row>
    <row r="24" spans="1:6" ht="12.75">
      <c r="A24" s="161"/>
      <c r="B24" s="161"/>
      <c r="C24" s="161"/>
      <c r="D24" s="161"/>
      <c r="E24" s="161"/>
      <c r="F24" s="161"/>
    </row>
    <row r="25" spans="1:6" ht="12.75">
      <c r="A25" s="161"/>
      <c r="B25" s="161"/>
      <c r="C25" s="161"/>
      <c r="D25" s="161"/>
      <c r="E25" s="161"/>
      <c r="F25" s="161"/>
    </row>
    <row r="26" spans="1:6" ht="12.75">
      <c r="A26" s="161"/>
      <c r="B26" s="161"/>
      <c r="C26" s="161"/>
      <c r="D26" s="161"/>
      <c r="E26" s="161"/>
      <c r="F26" s="161"/>
    </row>
    <row r="27" spans="1:6" ht="12.75">
      <c r="A27" s="161"/>
      <c r="B27" s="161"/>
      <c r="C27" s="161"/>
      <c r="D27" s="161"/>
      <c r="E27" s="161"/>
      <c r="F27" s="161"/>
    </row>
    <row r="28" spans="1:6" ht="27.75" customHeight="1">
      <c r="A28" s="161"/>
      <c r="B28" s="161"/>
      <c r="C28" s="161"/>
      <c r="D28" s="161"/>
      <c r="E28" s="161"/>
      <c r="F28" s="161"/>
    </row>
    <row r="29" spans="1:6" ht="12.75" customHeight="1">
      <c r="A29" s="90"/>
      <c r="B29" s="90"/>
      <c r="C29" s="90"/>
      <c r="D29" s="90"/>
      <c r="E29" s="90"/>
      <c r="F29" s="90"/>
    </row>
    <row r="30" spans="1:6" ht="12.75" customHeight="1">
      <c r="A30" s="161" t="s">
        <v>33</v>
      </c>
      <c r="B30" s="161"/>
      <c r="C30" s="161"/>
      <c r="D30" s="161"/>
      <c r="E30" s="161"/>
      <c r="F30" s="161"/>
    </row>
    <row r="31" spans="1:6" ht="12.75">
      <c r="A31" s="161"/>
      <c r="B31" s="161"/>
      <c r="C31" s="161"/>
      <c r="D31" s="161"/>
      <c r="E31" s="161"/>
      <c r="F31" s="161"/>
    </row>
    <row r="32" spans="1:6" ht="12.75">
      <c r="A32" s="161"/>
      <c r="B32" s="161"/>
      <c r="C32" s="161"/>
      <c r="D32" s="161"/>
      <c r="E32" s="161"/>
      <c r="F32" s="161"/>
    </row>
  </sheetData>
  <sheetProtection/>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
    </sheetView>
  </sheetViews>
  <sheetFormatPr defaultColWidth="9.140625" defaultRowHeight="12.75"/>
  <cols>
    <col min="1" max="1" width="6.57421875" style="0" customWidth="1"/>
    <col min="2" max="2" width="14.8515625" style="0" customWidth="1"/>
    <col min="3" max="3" width="17.57421875" style="0" customWidth="1"/>
  </cols>
  <sheetData>
    <row r="1" spans="1:3" ht="12.75">
      <c r="A1" s="99" t="s">
        <v>118</v>
      </c>
      <c r="B1" s="100"/>
      <c r="C1" s="100"/>
    </row>
    <row r="2" spans="1:3" ht="12.75">
      <c r="A2" s="101"/>
      <c r="B2" s="100"/>
      <c r="C2" s="100"/>
    </row>
    <row r="3" spans="1:3" ht="14.25">
      <c r="A3" s="102" t="s">
        <v>11</v>
      </c>
      <c r="B3" s="103" t="s">
        <v>120</v>
      </c>
      <c r="C3" s="104" t="s">
        <v>121</v>
      </c>
    </row>
    <row r="4" spans="1:4" ht="15">
      <c r="A4" s="105"/>
      <c r="B4" s="151" t="s">
        <v>119</v>
      </c>
      <c r="C4" s="151"/>
      <c r="D4" s="17"/>
    </row>
    <row r="5" spans="1:3" ht="12.75">
      <c r="A5" s="101"/>
      <c r="B5" s="100"/>
      <c r="C5" s="100"/>
    </row>
    <row r="6" spans="1:7" ht="12.75">
      <c r="A6" s="106">
        <v>1950</v>
      </c>
      <c r="B6" s="100">
        <v>11</v>
      </c>
      <c r="C6" s="107">
        <v>8</v>
      </c>
      <c r="E6" s="107"/>
      <c r="F6" s="108"/>
      <c r="G6" s="108"/>
    </row>
    <row r="7" spans="1:7" ht="12.75">
      <c r="A7" s="106">
        <v>1951</v>
      </c>
      <c r="B7" s="100">
        <v>11</v>
      </c>
      <c r="C7" s="107">
        <v>7</v>
      </c>
      <c r="E7" s="107"/>
      <c r="F7" s="108"/>
      <c r="G7" s="108"/>
    </row>
    <row r="8" spans="1:7" ht="12.75">
      <c r="A8" s="106">
        <v>1952</v>
      </c>
      <c r="B8" s="100">
        <v>12</v>
      </c>
      <c r="C8" s="107">
        <v>6</v>
      </c>
      <c r="G8" s="108"/>
    </row>
    <row r="9" spans="1:7" ht="12.75">
      <c r="A9" s="106">
        <v>1953</v>
      </c>
      <c r="B9" s="100">
        <v>13</v>
      </c>
      <c r="C9" s="107">
        <v>8</v>
      </c>
      <c r="G9" s="108"/>
    </row>
    <row r="10" spans="1:7" ht="12.75">
      <c r="A10" s="106">
        <v>1954</v>
      </c>
      <c r="B10" s="100">
        <v>14</v>
      </c>
      <c r="C10" s="107">
        <v>8</v>
      </c>
      <c r="G10" s="108"/>
    </row>
    <row r="11" spans="1:7" ht="12.75">
      <c r="A11" s="106">
        <v>1955</v>
      </c>
      <c r="B11" s="109">
        <v>15</v>
      </c>
      <c r="C11" s="107">
        <v>11</v>
      </c>
      <c r="G11" s="108"/>
    </row>
    <row r="12" spans="1:7" ht="12.75">
      <c r="A12" s="106">
        <v>1956</v>
      </c>
      <c r="B12" s="100">
        <v>16</v>
      </c>
      <c r="C12" s="107">
        <v>9.1</v>
      </c>
      <c r="G12" s="108"/>
    </row>
    <row r="13" spans="1:7" ht="12.75">
      <c r="A13" s="106">
        <v>1957</v>
      </c>
      <c r="B13" s="100">
        <v>17</v>
      </c>
      <c r="C13" s="107">
        <v>9.8</v>
      </c>
      <c r="G13" s="108"/>
    </row>
    <row r="14" spans="1:7" ht="12.75">
      <c r="A14" s="106">
        <v>1958</v>
      </c>
      <c r="B14" s="100">
        <v>18</v>
      </c>
      <c r="C14" s="107">
        <v>8.7</v>
      </c>
      <c r="G14" s="108"/>
    </row>
    <row r="15" spans="1:7" ht="12.75">
      <c r="A15" s="106">
        <v>1959</v>
      </c>
      <c r="B15" s="100">
        <v>19</v>
      </c>
      <c r="C15" s="107">
        <v>10.8</v>
      </c>
      <c r="G15" s="108"/>
    </row>
    <row r="16" spans="1:7" ht="12.75">
      <c r="A16" s="106">
        <v>1960</v>
      </c>
      <c r="B16" s="109">
        <v>20</v>
      </c>
      <c r="C16" s="107">
        <v>12.8</v>
      </c>
      <c r="E16" s="107"/>
      <c r="F16" s="108"/>
      <c r="G16" s="108"/>
    </row>
    <row r="17" spans="1:7" ht="12.75">
      <c r="A17" s="106">
        <v>1961</v>
      </c>
      <c r="B17" s="109">
        <v>20</v>
      </c>
      <c r="C17" s="107">
        <v>11.4</v>
      </c>
      <c r="E17" s="107"/>
      <c r="F17" s="108"/>
      <c r="G17" s="108"/>
    </row>
    <row r="18" spans="1:7" ht="12.75">
      <c r="A18" s="106">
        <v>1962</v>
      </c>
      <c r="B18" s="109">
        <v>20</v>
      </c>
      <c r="C18" s="107">
        <v>14</v>
      </c>
      <c r="E18" s="107"/>
      <c r="F18" s="108"/>
      <c r="G18" s="108"/>
    </row>
    <row r="19" spans="1:7" ht="12.75">
      <c r="A19" s="106">
        <v>1963</v>
      </c>
      <c r="B19" s="109">
        <v>20</v>
      </c>
      <c r="C19" s="107">
        <v>15.9</v>
      </c>
      <c r="E19" s="107"/>
      <c r="F19" s="108"/>
      <c r="G19" s="108"/>
    </row>
    <row r="20" spans="1:7" ht="12.75">
      <c r="A20" s="106">
        <v>1964</v>
      </c>
      <c r="B20" s="109">
        <v>21</v>
      </c>
      <c r="C20" s="107">
        <v>16.7</v>
      </c>
      <c r="E20" s="107"/>
      <c r="F20" s="108"/>
      <c r="G20" s="108"/>
    </row>
    <row r="21" spans="1:7" ht="12.75">
      <c r="A21" s="106">
        <v>1965</v>
      </c>
      <c r="B21" s="109">
        <v>21</v>
      </c>
      <c r="C21" s="107">
        <v>19</v>
      </c>
      <c r="E21" s="107"/>
      <c r="F21" s="108"/>
      <c r="G21" s="108"/>
    </row>
    <row r="22" spans="1:7" ht="12.75">
      <c r="A22" s="106">
        <v>1966</v>
      </c>
      <c r="B22" s="109">
        <v>22</v>
      </c>
      <c r="C22" s="107">
        <v>19.2</v>
      </c>
      <c r="E22" s="107"/>
      <c r="F22" s="108"/>
      <c r="G22" s="108"/>
    </row>
    <row r="23" spans="1:7" ht="12.75">
      <c r="A23" s="106">
        <v>1967</v>
      </c>
      <c r="B23" s="109">
        <v>23</v>
      </c>
      <c r="C23" s="107">
        <v>18.6</v>
      </c>
      <c r="E23" s="107"/>
      <c r="F23" s="108"/>
      <c r="G23" s="108"/>
    </row>
    <row r="24" spans="1:7" ht="12.75">
      <c r="A24" s="106">
        <v>1968</v>
      </c>
      <c r="B24" s="109">
        <v>24</v>
      </c>
      <c r="C24" s="107">
        <v>21.6</v>
      </c>
      <c r="E24" s="107"/>
      <c r="F24" s="108"/>
      <c r="G24" s="108"/>
    </row>
    <row r="25" spans="1:7" ht="12.75">
      <c r="A25" s="106">
        <v>1969</v>
      </c>
      <c r="B25" s="109">
        <v>25</v>
      </c>
      <c r="C25" s="107">
        <v>23.1</v>
      </c>
      <c r="E25" s="107"/>
      <c r="F25" s="108"/>
      <c r="G25" s="108"/>
    </row>
    <row r="26" spans="1:7" ht="12.75">
      <c r="A26" s="106">
        <v>1970</v>
      </c>
      <c r="B26" s="109">
        <v>36</v>
      </c>
      <c r="C26" s="107">
        <v>22</v>
      </c>
      <c r="E26" s="107"/>
      <c r="F26" s="108"/>
      <c r="G26" s="108"/>
    </row>
    <row r="27" spans="1:7" ht="12.75">
      <c r="A27" s="106">
        <v>1971</v>
      </c>
      <c r="B27" s="109">
        <v>39</v>
      </c>
      <c r="C27" s="108">
        <v>26.460499</v>
      </c>
      <c r="E27" s="107"/>
      <c r="F27" s="108"/>
      <c r="G27" s="108"/>
    </row>
    <row r="28" spans="1:7" ht="12.75">
      <c r="A28" s="106">
        <v>1972</v>
      </c>
      <c r="B28" s="109">
        <v>46</v>
      </c>
      <c r="C28" s="108">
        <v>27.915796</v>
      </c>
      <c r="E28" s="107"/>
      <c r="F28" s="108"/>
      <c r="G28" s="108"/>
    </row>
    <row r="29" spans="1:7" ht="12.75">
      <c r="A29" s="106">
        <v>1973</v>
      </c>
      <c r="B29" s="109">
        <v>52</v>
      </c>
      <c r="C29" s="108">
        <v>30.03146</v>
      </c>
      <c r="E29" s="107"/>
      <c r="F29" s="108"/>
      <c r="G29" s="108"/>
    </row>
    <row r="30" spans="1:7" ht="12.75">
      <c r="A30" s="106">
        <v>1974</v>
      </c>
      <c r="B30" s="109">
        <v>52</v>
      </c>
      <c r="C30" s="108">
        <v>26.006061</v>
      </c>
      <c r="E30" s="107"/>
      <c r="F30" s="108"/>
      <c r="G30" s="108"/>
    </row>
    <row r="31" spans="1:7" ht="12.75">
      <c r="A31" s="106">
        <v>1975</v>
      </c>
      <c r="B31" s="109">
        <v>43</v>
      </c>
      <c r="C31" s="108">
        <v>25.026022</v>
      </c>
      <c r="E31" s="107"/>
      <c r="F31" s="108"/>
      <c r="G31" s="108"/>
    </row>
    <row r="32" spans="1:7" ht="12.75">
      <c r="A32" s="106">
        <v>1976</v>
      </c>
      <c r="B32" s="109">
        <v>47</v>
      </c>
      <c r="C32" s="108">
        <v>28.85664</v>
      </c>
      <c r="E32" s="107"/>
      <c r="F32" s="108"/>
      <c r="G32" s="108"/>
    </row>
    <row r="33" spans="1:7" ht="12.75">
      <c r="A33" s="106">
        <v>1977</v>
      </c>
      <c r="B33" s="109">
        <v>49</v>
      </c>
      <c r="C33" s="108">
        <v>30.532334</v>
      </c>
      <c r="E33" s="107"/>
      <c r="F33" s="108"/>
      <c r="G33" s="108"/>
    </row>
    <row r="34" spans="1:7" ht="12.75">
      <c r="A34" s="106">
        <v>1978</v>
      </c>
      <c r="B34" s="109">
        <v>51</v>
      </c>
      <c r="C34" s="108">
        <v>31.237751</v>
      </c>
      <c r="E34" s="107"/>
      <c r="F34" s="108"/>
      <c r="G34" s="108"/>
    </row>
    <row r="35" spans="1:7" ht="12.75">
      <c r="A35" s="106">
        <v>1979</v>
      </c>
      <c r="B35" s="109">
        <v>54</v>
      </c>
      <c r="C35" s="108">
        <v>30.818435</v>
      </c>
      <c r="E35" s="107"/>
      <c r="F35" s="108"/>
      <c r="G35" s="108"/>
    </row>
    <row r="36" spans="1:7" ht="12.75">
      <c r="A36" s="106">
        <v>1980</v>
      </c>
      <c r="B36" s="109">
        <v>62</v>
      </c>
      <c r="C36" s="108">
        <v>28.609047</v>
      </c>
      <c r="E36" s="107"/>
      <c r="F36" s="108"/>
      <c r="G36" s="108"/>
    </row>
    <row r="37" spans="1:7" ht="12.75">
      <c r="A37" s="106">
        <v>1981</v>
      </c>
      <c r="B37" s="109">
        <v>65</v>
      </c>
      <c r="C37" s="108">
        <v>27.483098</v>
      </c>
      <c r="E37" s="107"/>
      <c r="F37" s="108"/>
      <c r="G37" s="108"/>
    </row>
    <row r="38" spans="1:7" ht="12.75">
      <c r="A38" s="106">
        <v>1982</v>
      </c>
      <c r="B38" s="109">
        <v>69</v>
      </c>
      <c r="C38" s="108">
        <v>26.657855</v>
      </c>
      <c r="E38" s="107"/>
      <c r="F38" s="108"/>
      <c r="G38" s="108"/>
    </row>
    <row r="39" spans="1:7" ht="12.75">
      <c r="A39" s="106">
        <v>1983</v>
      </c>
      <c r="B39" s="109">
        <v>74</v>
      </c>
      <c r="C39" s="108">
        <v>30.009006</v>
      </c>
      <c r="E39" s="107"/>
      <c r="F39" s="108"/>
      <c r="G39" s="108"/>
    </row>
    <row r="40" spans="1:7" ht="12.75">
      <c r="A40" s="106">
        <v>1984</v>
      </c>
      <c r="B40" s="109">
        <v>76</v>
      </c>
      <c r="C40" s="108">
        <v>30.533439</v>
      </c>
      <c r="E40" s="107"/>
      <c r="F40" s="108"/>
      <c r="G40" s="108"/>
    </row>
    <row r="41" spans="1:7" ht="12.75">
      <c r="A41" s="106">
        <v>1985</v>
      </c>
      <c r="B41" s="109">
        <v>79</v>
      </c>
      <c r="C41" s="108">
        <v>32.353081</v>
      </c>
      <c r="E41" s="107"/>
      <c r="F41" s="108"/>
      <c r="G41" s="108"/>
    </row>
    <row r="42" spans="1:7" ht="12.75">
      <c r="A42" s="106">
        <v>1986</v>
      </c>
      <c r="B42" s="109">
        <v>84</v>
      </c>
      <c r="C42" s="108">
        <v>32.937324</v>
      </c>
      <c r="E42" s="107"/>
      <c r="F42" s="108"/>
      <c r="G42" s="108"/>
    </row>
    <row r="43" spans="1:6" ht="12.75">
      <c r="A43" s="106">
        <v>1987</v>
      </c>
      <c r="B43" s="109">
        <v>98</v>
      </c>
      <c r="C43" s="108">
        <v>33.114256</v>
      </c>
      <c r="E43" s="107"/>
      <c r="F43" s="108"/>
    </row>
    <row r="44" spans="1:6" ht="12.75">
      <c r="A44" s="106">
        <v>1988</v>
      </c>
      <c r="B44" s="109">
        <v>105</v>
      </c>
      <c r="C44" s="108">
        <v>34.396619</v>
      </c>
      <c r="E44" s="107"/>
      <c r="F44" s="108"/>
    </row>
    <row r="45" spans="1:6" ht="12.75">
      <c r="A45" s="106">
        <v>1989</v>
      </c>
      <c r="B45" s="109">
        <v>95</v>
      </c>
      <c r="C45" s="108">
        <v>35.698786</v>
      </c>
      <c r="E45" s="107"/>
      <c r="F45" s="108"/>
    </row>
    <row r="46" spans="1:6" ht="12.75">
      <c r="A46" s="106">
        <v>1990</v>
      </c>
      <c r="B46" s="109">
        <v>91.38773</v>
      </c>
      <c r="C46" s="108">
        <v>36.273082</v>
      </c>
      <c r="E46" s="107"/>
      <c r="F46" s="108"/>
    </row>
    <row r="47" spans="1:6" ht="12.75">
      <c r="A47" s="106">
        <v>1991</v>
      </c>
      <c r="B47" s="109">
        <v>95.78173000000004</v>
      </c>
      <c r="C47" s="108">
        <v>35.080275</v>
      </c>
      <c r="E47" s="107"/>
      <c r="F47" s="108"/>
    </row>
    <row r="48" spans="1:6" ht="12.75">
      <c r="A48" s="106">
        <v>1992</v>
      </c>
      <c r="B48" s="109">
        <v>99.2731</v>
      </c>
      <c r="C48" s="108">
        <v>35.48774</v>
      </c>
      <c r="E48" s="107"/>
      <c r="F48" s="108"/>
    </row>
    <row r="49" spans="1:6" ht="12.75">
      <c r="A49" s="106">
        <v>1993</v>
      </c>
      <c r="B49" s="109">
        <v>98.6484</v>
      </c>
      <c r="C49" s="108">
        <v>34.197046</v>
      </c>
      <c r="E49" s="107"/>
      <c r="F49" s="108"/>
    </row>
    <row r="50" spans="1:6" ht="12.75">
      <c r="A50" s="106">
        <v>1994</v>
      </c>
      <c r="B50" s="109">
        <v>102.32114999999999</v>
      </c>
      <c r="C50" s="108">
        <v>35.638599</v>
      </c>
      <c r="E50" s="107"/>
      <c r="F50" s="108"/>
    </row>
    <row r="51" spans="1:6" ht="12.75">
      <c r="A51" s="106">
        <v>1995</v>
      </c>
      <c r="B51" s="109">
        <v>103.53250000000004</v>
      </c>
      <c r="C51" s="108">
        <v>36.070056</v>
      </c>
      <c r="E51" s="107"/>
      <c r="F51" s="108"/>
    </row>
    <row r="52" spans="1:6" ht="12.75">
      <c r="A52" s="106">
        <v>1996</v>
      </c>
      <c r="B52" s="109">
        <v>96.53400000000008</v>
      </c>
      <c r="C52" s="108">
        <v>37.196868</v>
      </c>
      <c r="E52" s="107"/>
      <c r="F52" s="108"/>
    </row>
    <row r="53" spans="1:6" ht="12.75">
      <c r="A53" s="106">
        <v>1997</v>
      </c>
      <c r="B53" s="109">
        <v>89.973</v>
      </c>
      <c r="C53" s="108">
        <v>38.453</v>
      </c>
      <c r="E53" s="107"/>
      <c r="F53" s="108"/>
    </row>
    <row r="54" spans="1:6" ht="12.75">
      <c r="A54" s="110">
        <v>1998</v>
      </c>
      <c r="B54" s="109">
        <v>87.035</v>
      </c>
      <c r="C54" s="108">
        <v>37.925</v>
      </c>
      <c r="E54" s="107"/>
      <c r="F54" s="108"/>
    </row>
    <row r="55" spans="1:6" ht="12.75">
      <c r="A55" s="106">
        <v>1999</v>
      </c>
      <c r="B55" s="109">
        <v>96.26900000000002</v>
      </c>
      <c r="C55" s="108">
        <v>39.793444</v>
      </c>
      <c r="E55" s="107"/>
      <c r="F55" s="108"/>
    </row>
    <row r="56" spans="1:6" ht="12.75">
      <c r="A56" s="106">
        <v>2000</v>
      </c>
      <c r="B56" s="111">
        <v>107.24140000000001</v>
      </c>
      <c r="C56" s="108">
        <v>41.22916</v>
      </c>
      <c r="E56" s="107"/>
      <c r="F56" s="108"/>
    </row>
    <row r="57" spans="1:6" ht="12.75">
      <c r="A57" s="101">
        <v>2001</v>
      </c>
      <c r="B57" s="100">
        <v>99.00439999999993</v>
      </c>
      <c r="C57" s="108">
        <v>40.150342</v>
      </c>
      <c r="E57" s="107"/>
      <c r="F57" s="108"/>
    </row>
    <row r="58" spans="1:6" ht="12.75">
      <c r="A58" s="101">
        <v>2002</v>
      </c>
      <c r="B58" s="100">
        <v>111.36129999999999</v>
      </c>
      <c r="C58" s="108">
        <v>40.864405</v>
      </c>
      <c r="E58" s="112"/>
      <c r="F58" s="108"/>
    </row>
    <row r="59" spans="1:6" ht="12.75">
      <c r="A59" s="110">
        <v>2003</v>
      </c>
      <c r="B59" s="113">
        <v>120.04340000000002</v>
      </c>
      <c r="C59" s="108">
        <v>40.656604</v>
      </c>
      <c r="E59" s="112"/>
      <c r="F59" s="108"/>
    </row>
    <row r="60" spans="1:6" ht="12.75">
      <c r="A60" s="101">
        <v>2004</v>
      </c>
      <c r="B60" s="100">
        <v>126.70786000000005</v>
      </c>
      <c r="C60" s="108">
        <v>42.488957</v>
      </c>
      <c r="E60" s="112"/>
      <c r="F60" s="108"/>
    </row>
    <row r="61" spans="1:6" ht="12.75">
      <c r="A61" s="101">
        <v>2005</v>
      </c>
      <c r="B61" s="100">
        <v>122.57252000000007</v>
      </c>
      <c r="C61" s="108">
        <v>44.173067</v>
      </c>
      <c r="E61" s="112"/>
      <c r="F61" s="108"/>
    </row>
    <row r="62" spans="1:6" ht="12.75">
      <c r="A62" s="101">
        <v>2006</v>
      </c>
      <c r="B62" s="100">
        <v>126.42152000000006</v>
      </c>
      <c r="C62" s="108">
        <v>46.577235</v>
      </c>
      <c r="E62" s="112"/>
      <c r="F62" s="108"/>
    </row>
    <row r="63" spans="1:6" ht="12.75">
      <c r="A63" s="114">
        <v>2007</v>
      </c>
      <c r="B63" s="115">
        <v>129.88452</v>
      </c>
      <c r="C63" s="116">
        <v>49.344591</v>
      </c>
      <c r="E63" s="112"/>
      <c r="F63" s="108"/>
    </row>
    <row r="64" spans="1:3" ht="12.75">
      <c r="A64" s="101"/>
      <c r="B64" s="100"/>
      <c r="C64" s="100"/>
    </row>
    <row r="65" spans="1:9" ht="28.5" customHeight="1">
      <c r="A65" s="153" t="s">
        <v>122</v>
      </c>
      <c r="B65" s="153"/>
      <c r="C65" s="153"/>
      <c r="D65" s="153"/>
      <c r="E65" s="153"/>
      <c r="F65" s="153"/>
      <c r="G65" s="101"/>
      <c r="H65" s="117"/>
      <c r="I65" s="118"/>
    </row>
    <row r="66" spans="1:7" ht="12.75">
      <c r="A66" s="101"/>
      <c r="B66" s="101"/>
      <c r="C66" s="101"/>
      <c r="D66" s="101"/>
      <c r="E66" s="101"/>
      <c r="F66" s="101"/>
      <c r="G66" s="101"/>
    </row>
    <row r="67" spans="1:7" ht="78" customHeight="1">
      <c r="A67" s="154" t="s">
        <v>123</v>
      </c>
      <c r="B67" s="152"/>
      <c r="C67" s="152"/>
      <c r="D67" s="152"/>
      <c r="E67" s="152"/>
      <c r="F67" s="152"/>
      <c r="G67" s="152"/>
    </row>
    <row r="69" spans="1:9" ht="56.25" customHeight="1">
      <c r="A69" s="152" t="s">
        <v>33</v>
      </c>
      <c r="B69" s="152"/>
      <c r="C69" s="152"/>
      <c r="D69" s="152"/>
      <c r="E69" s="152"/>
      <c r="F69" s="152"/>
      <c r="G69" s="152"/>
      <c r="H69" s="152"/>
      <c r="I69" s="118"/>
    </row>
  </sheetData>
  <sheetProtection/>
  <mergeCells count="4">
    <mergeCell ref="B4:C4"/>
    <mergeCell ref="A69:H69"/>
    <mergeCell ref="A65:F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2" max="2" width="13.00390625" style="0" customWidth="1"/>
    <col min="3" max="3" width="14.57421875" style="0" customWidth="1"/>
    <col min="4" max="4" width="7.7109375" style="0" customWidth="1"/>
    <col min="5" max="5" width="9.421875" style="0" customWidth="1"/>
    <col min="6" max="6" width="8.140625" style="0" customWidth="1"/>
    <col min="7" max="7" width="12.00390625" style="0" customWidth="1"/>
  </cols>
  <sheetData>
    <row r="1" ht="12.75">
      <c r="A1" s="1" t="s">
        <v>37</v>
      </c>
    </row>
    <row r="2" ht="12.75">
      <c r="A2" s="32"/>
    </row>
    <row r="3" spans="1:7" ht="12.75">
      <c r="A3" s="62" t="s">
        <v>11</v>
      </c>
      <c r="B3" s="63" t="s">
        <v>42</v>
      </c>
      <c r="C3" s="63" t="s">
        <v>46</v>
      </c>
      <c r="D3" s="63" t="s">
        <v>45</v>
      </c>
      <c r="E3" s="63" t="s">
        <v>43</v>
      </c>
      <c r="F3" s="63" t="s">
        <v>117</v>
      </c>
      <c r="G3" s="63" t="s">
        <v>44</v>
      </c>
    </row>
    <row r="4" spans="1:7" ht="12.75">
      <c r="A4" s="32"/>
      <c r="B4" s="155" t="s">
        <v>12</v>
      </c>
      <c r="C4" s="155"/>
      <c r="D4" s="155"/>
      <c r="E4" s="155"/>
      <c r="F4" s="155"/>
      <c r="G4" s="155"/>
    </row>
    <row r="6" spans="1:7" ht="12.75">
      <c r="A6" s="15" t="s">
        <v>99</v>
      </c>
      <c r="B6" s="86">
        <v>0.7</v>
      </c>
      <c r="C6">
        <v>3</v>
      </c>
      <c r="D6">
        <v>4</v>
      </c>
      <c r="E6">
        <v>9</v>
      </c>
      <c r="F6">
        <v>17</v>
      </c>
      <c r="G6" s="13" t="s">
        <v>107</v>
      </c>
    </row>
    <row r="7" spans="1:7" ht="12.75">
      <c r="A7" s="15" t="s">
        <v>100</v>
      </c>
      <c r="B7" s="86">
        <v>0.8</v>
      </c>
      <c r="C7">
        <v>2</v>
      </c>
      <c r="D7">
        <v>4</v>
      </c>
      <c r="E7">
        <v>11</v>
      </c>
      <c r="F7">
        <v>20</v>
      </c>
      <c r="G7">
        <v>28</v>
      </c>
    </row>
    <row r="8" spans="1:7" ht="12.75">
      <c r="A8" s="15" t="s">
        <v>101</v>
      </c>
      <c r="B8" s="86">
        <v>0.9</v>
      </c>
      <c r="C8">
        <v>2</v>
      </c>
      <c r="D8">
        <v>3</v>
      </c>
      <c r="E8">
        <v>12</v>
      </c>
      <c r="F8">
        <v>20</v>
      </c>
      <c r="G8">
        <v>28</v>
      </c>
    </row>
    <row r="9" spans="1:7" ht="12.75">
      <c r="A9" s="15" t="s">
        <v>102</v>
      </c>
      <c r="B9" s="86">
        <v>0.9</v>
      </c>
      <c r="C9">
        <v>2</v>
      </c>
      <c r="D9" s="13" t="s">
        <v>107</v>
      </c>
      <c r="E9">
        <v>9</v>
      </c>
      <c r="F9">
        <v>20</v>
      </c>
      <c r="G9">
        <v>24</v>
      </c>
    </row>
    <row r="10" spans="1:7" ht="12.75">
      <c r="A10" s="14" t="s">
        <v>103</v>
      </c>
      <c r="B10" s="87">
        <v>1</v>
      </c>
      <c r="C10" s="8">
        <v>2</v>
      </c>
      <c r="D10" s="8">
        <v>3</v>
      </c>
      <c r="E10" s="8">
        <v>10</v>
      </c>
      <c r="F10" s="8">
        <v>18</v>
      </c>
      <c r="G10" s="8">
        <v>25</v>
      </c>
    </row>
    <row r="12" spans="1:7" ht="26.25" customHeight="1">
      <c r="A12" s="157" t="s">
        <v>108</v>
      </c>
      <c r="B12" s="157"/>
      <c r="C12" s="157"/>
      <c r="D12" s="157"/>
      <c r="E12" s="157"/>
      <c r="F12" s="157"/>
      <c r="G12" s="157"/>
    </row>
    <row r="13" spans="1:7" ht="12.75">
      <c r="A13" s="92"/>
      <c r="B13" s="92"/>
      <c r="C13" s="92"/>
      <c r="D13" s="92"/>
      <c r="E13" s="92"/>
      <c r="F13" s="92"/>
      <c r="G13" s="92"/>
    </row>
    <row r="14" spans="1:7" ht="26.25" customHeight="1">
      <c r="A14" s="156" t="s">
        <v>98</v>
      </c>
      <c r="B14" s="156"/>
      <c r="C14" s="156"/>
      <c r="D14" s="156"/>
      <c r="E14" s="156"/>
      <c r="F14" s="156"/>
      <c r="G14" s="156"/>
    </row>
    <row r="15" spans="1:7" ht="12.75">
      <c r="A15" s="92"/>
      <c r="B15" s="92"/>
      <c r="C15" s="92"/>
      <c r="D15" s="92"/>
      <c r="E15" s="92"/>
      <c r="F15" s="92"/>
      <c r="G15" s="92"/>
    </row>
    <row r="16" spans="1:7" ht="54.75" customHeight="1">
      <c r="A16" s="156" t="s">
        <v>33</v>
      </c>
      <c r="B16" s="156"/>
      <c r="C16" s="156"/>
      <c r="D16" s="156"/>
      <c r="E16" s="156"/>
      <c r="F16" s="156"/>
      <c r="G16" s="156"/>
    </row>
  </sheetData>
  <sheetProtection/>
  <mergeCells count="4">
    <mergeCell ref="B4:G4"/>
    <mergeCell ref="A14:G14"/>
    <mergeCell ref="A16:G16"/>
    <mergeCell ref="A12:G1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9.140625" defaultRowHeight="12.75"/>
  <cols>
    <col min="1" max="2" width="15.7109375" style="19" customWidth="1"/>
    <col min="3" max="16384" width="9.140625" style="50" customWidth="1"/>
  </cols>
  <sheetData>
    <row r="1" spans="1:2" s="46" customFormat="1" ht="12.75">
      <c r="A1" s="10" t="s">
        <v>38</v>
      </c>
      <c r="B1" s="10"/>
    </row>
    <row r="2" spans="1:2" s="46" customFormat="1" ht="12.75">
      <c r="A2" s="10"/>
      <c r="B2" s="10"/>
    </row>
    <row r="3" spans="1:2" s="46" customFormat="1" ht="12.75">
      <c r="A3" s="11" t="s">
        <v>11</v>
      </c>
      <c r="B3" s="47" t="s">
        <v>10</v>
      </c>
    </row>
    <row r="4" spans="1:2" s="46" customFormat="1" ht="12.75">
      <c r="A4" s="27"/>
      <c r="B4" s="29" t="s">
        <v>3</v>
      </c>
    </row>
    <row r="5" spans="1:2" s="46" customFormat="1" ht="12.75">
      <c r="A5" s="48">
        <v>1931</v>
      </c>
      <c r="B5" s="49">
        <v>2.231</v>
      </c>
    </row>
    <row r="6" spans="1:2" s="46" customFormat="1" ht="12.75">
      <c r="A6" s="48">
        <v>1933</v>
      </c>
      <c r="B6" s="49">
        <v>1.787</v>
      </c>
    </row>
    <row r="7" spans="1:2" s="46" customFormat="1" ht="12.75">
      <c r="A7" s="48">
        <v>1935</v>
      </c>
      <c r="B7" s="49">
        <v>3.419</v>
      </c>
    </row>
    <row r="8" spans="1:2" s="46" customFormat="1" ht="12.75">
      <c r="A8" s="48">
        <v>1937</v>
      </c>
      <c r="B8" s="49">
        <v>4.153</v>
      </c>
    </row>
    <row r="9" spans="1:2" ht="12.75">
      <c r="A9" s="48">
        <v>1939</v>
      </c>
      <c r="B9" s="49">
        <v>3.245</v>
      </c>
    </row>
    <row r="10" spans="1:2" ht="12.75">
      <c r="A10" s="48">
        <v>1941</v>
      </c>
      <c r="B10" s="49">
        <v>4.665</v>
      </c>
    </row>
    <row r="11" spans="1:2" ht="12.75">
      <c r="A11" s="48" t="s">
        <v>39</v>
      </c>
      <c r="B11" s="51" t="s">
        <v>39</v>
      </c>
    </row>
    <row r="12" spans="1:2" ht="12.75" customHeight="1">
      <c r="A12" s="48">
        <v>1951</v>
      </c>
      <c r="B12" s="49">
        <v>6.275</v>
      </c>
    </row>
    <row r="13" spans="1:2" ht="12.75">
      <c r="A13" s="48">
        <v>1953</v>
      </c>
      <c r="B13" s="49">
        <v>6.773</v>
      </c>
    </row>
    <row r="14" spans="1:2" ht="12.75">
      <c r="A14" s="48">
        <v>1955</v>
      </c>
      <c r="B14" s="49">
        <v>8.481</v>
      </c>
    </row>
    <row r="15" spans="1:2" ht="12.75">
      <c r="A15" s="48">
        <v>1957</v>
      </c>
      <c r="B15" s="49">
        <v>6.927</v>
      </c>
    </row>
    <row r="16" spans="1:2" ht="12.75">
      <c r="A16" s="48">
        <v>1959</v>
      </c>
      <c r="B16" s="49">
        <v>7.065</v>
      </c>
    </row>
    <row r="17" spans="1:2" ht="12.75">
      <c r="A17" s="48">
        <v>1961</v>
      </c>
      <c r="B17" s="49">
        <v>6.872</v>
      </c>
    </row>
    <row r="18" spans="1:2" ht="12.75">
      <c r="A18" s="48">
        <v>1963</v>
      </c>
      <c r="B18" s="49">
        <v>8.99</v>
      </c>
    </row>
    <row r="19" spans="1:2" ht="12.75">
      <c r="A19" s="48">
        <v>1964</v>
      </c>
      <c r="B19" s="49">
        <v>9.494</v>
      </c>
    </row>
    <row r="20" spans="1:2" ht="12.75">
      <c r="A20" s="48">
        <v>1965</v>
      </c>
      <c r="B20" s="49">
        <v>10.885</v>
      </c>
    </row>
    <row r="21" spans="1:2" ht="12.75">
      <c r="A21" s="48">
        <v>1966</v>
      </c>
      <c r="B21" s="49">
        <v>10.664</v>
      </c>
    </row>
    <row r="22" spans="1:2" ht="12.75">
      <c r="A22" s="48">
        <v>1967</v>
      </c>
      <c r="B22" s="49">
        <v>9.882</v>
      </c>
    </row>
    <row r="23" spans="1:2" ht="12.75">
      <c r="A23" s="48">
        <v>1968</v>
      </c>
      <c r="B23" s="49">
        <v>11.487</v>
      </c>
    </row>
    <row r="24" spans="1:2" ht="12.75">
      <c r="A24" s="48">
        <v>1969</v>
      </c>
      <c r="B24" s="49">
        <v>11.552</v>
      </c>
    </row>
    <row r="25" spans="1:2" ht="12.75">
      <c r="A25" s="48">
        <v>1970</v>
      </c>
      <c r="B25" s="49">
        <v>10.211</v>
      </c>
    </row>
    <row r="26" spans="1:2" ht="12.75">
      <c r="A26" s="48">
        <v>1971</v>
      </c>
      <c r="B26" s="49">
        <v>12.338</v>
      </c>
    </row>
    <row r="27" spans="1:2" ht="12.75">
      <c r="A27" s="48">
        <v>1972</v>
      </c>
      <c r="B27" s="49">
        <v>13.569</v>
      </c>
    </row>
    <row r="28" spans="1:2" ht="12.75">
      <c r="A28" s="48">
        <v>1973</v>
      </c>
      <c r="B28" s="49">
        <v>14.572</v>
      </c>
    </row>
    <row r="29" spans="1:2" ht="12.75">
      <c r="A29" s="48">
        <v>1974</v>
      </c>
      <c r="B29" s="49">
        <v>11.541</v>
      </c>
    </row>
    <row r="30" spans="1:2" ht="12.75">
      <c r="A30" s="48">
        <v>1975</v>
      </c>
      <c r="B30" s="49">
        <v>11.103</v>
      </c>
    </row>
    <row r="31" spans="1:2" ht="12.75">
      <c r="A31" s="48">
        <v>1976</v>
      </c>
      <c r="B31" s="49">
        <v>13.291</v>
      </c>
    </row>
    <row r="32" spans="1:2" ht="12.75">
      <c r="A32" s="48">
        <v>1977</v>
      </c>
      <c r="B32" s="49">
        <v>14.859</v>
      </c>
    </row>
    <row r="33" spans="1:2" ht="12.75">
      <c r="A33" s="48">
        <v>1978</v>
      </c>
      <c r="B33" s="49">
        <v>15.423</v>
      </c>
    </row>
    <row r="34" spans="1:2" ht="12.75">
      <c r="A34" s="48">
        <v>1979</v>
      </c>
      <c r="B34" s="49">
        <v>14.153</v>
      </c>
    </row>
    <row r="35" spans="1:2" ht="12.75">
      <c r="A35" s="48">
        <v>1980</v>
      </c>
      <c r="B35" s="51">
        <v>11.444</v>
      </c>
    </row>
    <row r="36" spans="1:2" ht="12.75">
      <c r="A36" s="48">
        <v>1981</v>
      </c>
      <c r="B36" s="51">
        <v>10.778</v>
      </c>
    </row>
    <row r="37" spans="1:2" ht="12.75">
      <c r="A37" s="48">
        <v>1982</v>
      </c>
      <c r="B37" s="51">
        <v>10.538</v>
      </c>
    </row>
    <row r="38" spans="1:2" ht="12.75">
      <c r="A38" s="48">
        <v>1983</v>
      </c>
      <c r="B38" s="51">
        <v>12.312</v>
      </c>
    </row>
    <row r="39" spans="1:2" ht="12.75">
      <c r="A39" s="48">
        <v>1984</v>
      </c>
      <c r="B39" s="51">
        <v>14.483</v>
      </c>
    </row>
    <row r="40" spans="1:2" ht="12.75">
      <c r="A40" s="48">
        <v>1985</v>
      </c>
      <c r="B40" s="51">
        <v>15.725</v>
      </c>
    </row>
    <row r="41" spans="1:2" ht="12.75">
      <c r="A41" s="48">
        <v>1986</v>
      </c>
      <c r="B41" s="51">
        <v>16.323</v>
      </c>
    </row>
    <row r="42" spans="1:2" ht="12.75">
      <c r="A42" s="48">
        <v>1987</v>
      </c>
      <c r="B42" s="51">
        <v>15.193</v>
      </c>
    </row>
    <row r="43" spans="1:2" ht="12.75">
      <c r="A43" s="48">
        <v>1988</v>
      </c>
      <c r="B43" s="51">
        <v>15.792</v>
      </c>
    </row>
    <row r="44" spans="1:2" ht="12.75">
      <c r="A44" s="48">
        <v>1989</v>
      </c>
      <c r="B44" s="51">
        <v>14.845</v>
      </c>
    </row>
    <row r="45" spans="1:2" ht="12.75">
      <c r="A45" s="48">
        <v>1990</v>
      </c>
      <c r="B45" s="51">
        <v>14.149</v>
      </c>
    </row>
    <row r="46" spans="1:2" ht="12.75">
      <c r="A46" s="48">
        <v>1991</v>
      </c>
      <c r="B46" s="51">
        <v>12.55</v>
      </c>
    </row>
    <row r="47" spans="1:2" ht="12.75">
      <c r="A47" s="48">
        <v>1992</v>
      </c>
      <c r="B47" s="51">
        <v>13.117</v>
      </c>
    </row>
    <row r="48" spans="1:2" ht="12.75">
      <c r="A48" s="48">
        <v>1993</v>
      </c>
      <c r="B48" s="51">
        <v>14.199</v>
      </c>
    </row>
    <row r="49" spans="1:2" ht="12.75">
      <c r="A49" s="48">
        <v>1994</v>
      </c>
      <c r="B49" s="51">
        <v>15.411</v>
      </c>
    </row>
    <row r="50" spans="1:2" ht="12.75">
      <c r="A50" s="48">
        <v>1995</v>
      </c>
      <c r="B50" s="51">
        <v>15.116</v>
      </c>
    </row>
    <row r="51" spans="1:2" ht="12.75">
      <c r="A51" s="48">
        <v>1996</v>
      </c>
      <c r="B51" s="51">
        <v>15.456</v>
      </c>
    </row>
    <row r="52" spans="1:2" ht="12.75">
      <c r="A52" s="48">
        <v>1997</v>
      </c>
      <c r="B52" s="51">
        <v>15.498</v>
      </c>
    </row>
    <row r="53" spans="1:2" ht="12.75">
      <c r="A53" s="52">
        <v>1998</v>
      </c>
      <c r="B53" s="51">
        <v>15.967</v>
      </c>
    </row>
    <row r="54" spans="1:2" ht="12.75">
      <c r="A54" s="52">
        <v>1999</v>
      </c>
      <c r="B54" s="51">
        <v>17.415</v>
      </c>
    </row>
    <row r="55" spans="1:2" ht="12.75">
      <c r="A55" s="52">
        <v>2000</v>
      </c>
      <c r="B55" s="51">
        <v>17.812</v>
      </c>
    </row>
    <row r="56" spans="1:2" ht="12.75">
      <c r="A56" s="52">
        <v>2001</v>
      </c>
      <c r="B56" s="51">
        <v>17.472</v>
      </c>
    </row>
    <row r="57" spans="1:2" ht="12.75">
      <c r="A57" s="27">
        <v>2002</v>
      </c>
      <c r="B57" s="51">
        <v>17.139</v>
      </c>
    </row>
    <row r="58" spans="1:2" ht="11.25" customHeight="1">
      <c r="A58" s="27">
        <v>2003</v>
      </c>
      <c r="B58" s="51">
        <v>16.967</v>
      </c>
    </row>
    <row r="59" spans="1:2" ht="12.75">
      <c r="A59" s="27">
        <v>2004</v>
      </c>
      <c r="B59" s="51">
        <v>17.299</v>
      </c>
    </row>
    <row r="60" spans="1:2" ht="12.75">
      <c r="A60" s="27">
        <v>2005</v>
      </c>
      <c r="B60" s="53">
        <v>17.444</v>
      </c>
    </row>
    <row r="61" spans="1:2" ht="12.75">
      <c r="A61" s="27">
        <v>2006</v>
      </c>
      <c r="B61" s="53">
        <v>17.049</v>
      </c>
    </row>
    <row r="62" spans="1:2" ht="12.75">
      <c r="A62" s="27">
        <v>2007</v>
      </c>
      <c r="B62" s="53">
        <v>16.46</v>
      </c>
    </row>
    <row r="63" spans="1:2" ht="12.75">
      <c r="A63" s="27">
        <v>2008</v>
      </c>
      <c r="B63" s="53">
        <v>13.5</v>
      </c>
    </row>
    <row r="64" spans="1:2" ht="12.75">
      <c r="A64" s="11">
        <v>2009</v>
      </c>
      <c r="B64" s="54">
        <v>10.601</v>
      </c>
    </row>
    <row r="65" spans="1:2" ht="12.75">
      <c r="A65" s="48"/>
      <c r="B65" s="55"/>
    </row>
    <row r="66" spans="1:4" ht="18" customHeight="1">
      <c r="A66" s="158" t="s">
        <v>114</v>
      </c>
      <c r="B66" s="158"/>
      <c r="C66" s="158"/>
      <c r="D66" s="158"/>
    </row>
    <row r="67" spans="1:4" ht="12.75">
      <c r="A67" s="7"/>
      <c r="B67" s="27"/>
      <c r="C67" s="48"/>
      <c r="D67" s="48"/>
    </row>
    <row r="68" spans="1:4" ht="41.25" customHeight="1">
      <c r="A68" s="159" t="s">
        <v>47</v>
      </c>
      <c r="B68" s="159"/>
      <c r="C68" s="159"/>
      <c r="D68" s="159"/>
    </row>
    <row r="69" spans="1:4" ht="12.75">
      <c r="A69" s="94"/>
      <c r="B69" s="95"/>
      <c r="C69" s="96"/>
      <c r="D69" s="96"/>
    </row>
    <row r="70" spans="1:4" ht="80.25" customHeight="1">
      <c r="A70" s="159" t="s">
        <v>8</v>
      </c>
      <c r="B70" s="159"/>
      <c r="C70" s="159"/>
      <c r="D70" s="159"/>
    </row>
  </sheetData>
  <sheetProtection/>
  <mergeCells count="3">
    <mergeCell ref="A66:D66"/>
    <mergeCell ref="A68:D68"/>
    <mergeCell ref="A70:D70"/>
  </mergeCells>
  <printOptions/>
  <pageMargins left="0.75" right="0.75" top="1" bottom="1"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G62"/>
  <sheetViews>
    <sheetView zoomScaleSheetLayoutView="100" zoomScalePageLayoutView="0" workbookViewId="0" topLeftCell="A1">
      <selection activeCell="A1" sqref="A1"/>
    </sheetView>
  </sheetViews>
  <sheetFormatPr defaultColWidth="9.140625" defaultRowHeight="12.75"/>
  <cols>
    <col min="1" max="1" width="6.7109375" style="15" customWidth="1"/>
    <col min="2" max="2" width="1.7109375" style="15" customWidth="1"/>
    <col min="3" max="3" width="14.7109375" style="40" customWidth="1"/>
    <col min="4" max="4" width="15.140625" style="40" customWidth="1"/>
    <col min="7" max="7" width="10.57421875" style="0" customWidth="1"/>
  </cols>
  <sheetData>
    <row r="1" spans="1:2" ht="12.75">
      <c r="A1" s="18" t="s">
        <v>1</v>
      </c>
      <c r="B1" s="18"/>
    </row>
    <row r="3" spans="1:4" ht="14.25">
      <c r="A3" s="14" t="s">
        <v>11</v>
      </c>
      <c r="B3" s="14"/>
      <c r="C3" s="41" t="s">
        <v>4</v>
      </c>
      <c r="D3" s="41" t="s">
        <v>7</v>
      </c>
    </row>
    <row r="4" spans="3:4" ht="12.75">
      <c r="C4" s="160" t="s">
        <v>5</v>
      </c>
      <c r="D4" s="160"/>
    </row>
    <row r="6" spans="1:4" ht="12.75">
      <c r="A6" s="15">
        <v>1955</v>
      </c>
      <c r="C6" s="4">
        <v>20.055</v>
      </c>
      <c r="D6" s="4">
        <v>64.53</v>
      </c>
    </row>
    <row r="7" spans="1:4" ht="12.75">
      <c r="A7" s="15">
        <v>1960</v>
      </c>
      <c r="C7" s="4">
        <v>145.227</v>
      </c>
      <c r="D7" s="4">
        <v>408.18</v>
      </c>
    </row>
    <row r="8" spans="1:4" ht="12.75">
      <c r="A8" s="15">
        <v>1961</v>
      </c>
      <c r="C8" s="4">
        <v>229.057</v>
      </c>
      <c r="D8" s="4">
        <v>742.919</v>
      </c>
    </row>
    <row r="9" spans="1:4" ht="12.75">
      <c r="A9" s="15">
        <v>1962</v>
      </c>
      <c r="C9" s="4">
        <v>259.269</v>
      </c>
      <c r="D9" s="4">
        <v>932.991</v>
      </c>
    </row>
    <row r="10" spans="1:4" ht="12.75">
      <c r="A10" s="15">
        <v>1963</v>
      </c>
      <c r="C10" s="4">
        <v>371.076</v>
      </c>
      <c r="D10" s="4">
        <v>1210.518</v>
      </c>
    </row>
    <row r="11" spans="1:4" ht="12.75">
      <c r="A11" s="15">
        <v>1964</v>
      </c>
      <c r="C11" s="4">
        <v>493.536</v>
      </c>
      <c r="D11" s="4">
        <v>1494.203</v>
      </c>
    </row>
    <row r="12" spans="1:4" ht="12.75">
      <c r="A12" s="15">
        <v>1965</v>
      </c>
      <c r="C12" s="4">
        <v>586.287</v>
      </c>
      <c r="D12" s="4">
        <v>1674.962</v>
      </c>
    </row>
    <row r="13" spans="1:4" ht="12.75">
      <c r="A13" s="15">
        <v>1966</v>
      </c>
      <c r="C13" s="4">
        <v>740.259</v>
      </c>
      <c r="D13" s="4">
        <v>2060.142</v>
      </c>
    </row>
    <row r="14" spans="1:4" ht="12.75">
      <c r="A14" s="15">
        <v>1967</v>
      </c>
      <c r="C14" s="4">
        <v>1131.337</v>
      </c>
      <c r="D14" s="4">
        <v>2714.771</v>
      </c>
    </row>
    <row r="15" spans="1:4" ht="12.75">
      <c r="A15" s="15">
        <v>1968</v>
      </c>
      <c r="C15" s="4">
        <v>1569.312</v>
      </c>
      <c r="D15" s="4">
        <v>3308.835</v>
      </c>
    </row>
    <row r="16" spans="1:4" ht="12.75">
      <c r="A16" s="15">
        <v>1969</v>
      </c>
      <c r="C16" s="4">
        <v>2036.677</v>
      </c>
      <c r="D16" s="4">
        <v>3835.439</v>
      </c>
    </row>
    <row r="17" spans="1:4" ht="12.75">
      <c r="A17" s="15">
        <v>1970</v>
      </c>
      <c r="C17" s="4">
        <v>2379.137</v>
      </c>
      <c r="D17" s="4">
        <v>4100.467</v>
      </c>
    </row>
    <row r="18" spans="1:4" ht="12.75">
      <c r="A18" s="15">
        <v>1971</v>
      </c>
      <c r="C18" s="4">
        <v>2402.757</v>
      </c>
      <c r="D18" s="4">
        <v>4021.117</v>
      </c>
    </row>
    <row r="19" spans="1:4" ht="12.75">
      <c r="A19" s="15">
        <v>1972</v>
      </c>
      <c r="C19" s="4">
        <v>2627.087</v>
      </c>
      <c r="D19" s="4">
        <v>4366.575</v>
      </c>
    </row>
    <row r="20" spans="1:4" ht="12.75">
      <c r="A20" s="15">
        <v>1973</v>
      </c>
      <c r="C20" s="4">
        <v>2953.026</v>
      </c>
      <c r="D20" s="4">
        <v>4949.078</v>
      </c>
    </row>
    <row r="21" spans="1:4" ht="12.75">
      <c r="A21" s="15">
        <v>1974</v>
      </c>
      <c r="C21" s="4">
        <v>2286.795</v>
      </c>
      <c r="D21" s="4">
        <v>3849.739</v>
      </c>
    </row>
    <row r="22" spans="1:4" ht="12.75">
      <c r="A22" s="15">
        <v>1975</v>
      </c>
      <c r="C22" s="4">
        <v>2737.641</v>
      </c>
      <c r="D22" s="4">
        <v>4308.931</v>
      </c>
    </row>
    <row r="23" spans="1:4" ht="12.75">
      <c r="A23" s="15">
        <v>1976</v>
      </c>
      <c r="C23" s="4">
        <v>2449.429</v>
      </c>
      <c r="D23" s="4">
        <v>4104.051</v>
      </c>
    </row>
    <row r="24" spans="1:4" ht="12.75">
      <c r="A24" s="15">
        <v>1977</v>
      </c>
      <c r="C24" s="4">
        <v>2500.095</v>
      </c>
      <c r="D24" s="4">
        <v>4194.249</v>
      </c>
    </row>
    <row r="25" spans="1:4" ht="12.75">
      <c r="A25" s="15">
        <v>1978</v>
      </c>
      <c r="C25" s="4">
        <v>2856.71</v>
      </c>
      <c r="D25" s="4">
        <v>4681.863</v>
      </c>
    </row>
    <row r="26" spans="1:4" ht="12.75">
      <c r="A26" s="15">
        <v>1979</v>
      </c>
      <c r="C26" s="4">
        <v>3036.873</v>
      </c>
      <c r="D26" s="4">
        <v>5153.752</v>
      </c>
    </row>
    <row r="27" spans="1:4" ht="12.75">
      <c r="A27" s="15">
        <v>1980</v>
      </c>
      <c r="C27" s="4">
        <v>2854.176</v>
      </c>
      <c r="D27" s="4">
        <v>5015.51</v>
      </c>
    </row>
    <row r="28" spans="1:4" ht="12.75">
      <c r="A28" s="15">
        <v>1981</v>
      </c>
      <c r="C28" s="4">
        <v>2866.695</v>
      </c>
      <c r="D28" s="4">
        <v>5126.996</v>
      </c>
    </row>
    <row r="29" spans="1:4" ht="12.75">
      <c r="A29" s="15">
        <v>1982</v>
      </c>
      <c r="C29" s="4">
        <v>3038.272</v>
      </c>
      <c r="D29" s="4">
        <v>5261.431</v>
      </c>
    </row>
    <row r="30" spans="1:4" ht="12.75">
      <c r="A30" s="15">
        <v>1983</v>
      </c>
      <c r="C30" s="4">
        <v>3135.611</v>
      </c>
      <c r="D30" s="4">
        <v>5382.317</v>
      </c>
    </row>
    <row r="31" spans="1:4" ht="12.75">
      <c r="A31" s="15">
        <v>1984</v>
      </c>
      <c r="C31" s="4">
        <v>3095.554</v>
      </c>
      <c r="D31" s="4">
        <v>5436.759</v>
      </c>
    </row>
    <row r="32" spans="1:4" ht="12.75">
      <c r="A32" s="15">
        <v>1985</v>
      </c>
      <c r="C32" s="4">
        <v>3104.083</v>
      </c>
      <c r="D32" s="4">
        <v>5556.834</v>
      </c>
    </row>
    <row r="33" spans="1:4" ht="12.75">
      <c r="A33" s="15">
        <v>1986</v>
      </c>
      <c r="C33" s="4">
        <v>3146.023</v>
      </c>
      <c r="D33" s="4">
        <v>5707.814</v>
      </c>
    </row>
    <row r="34" spans="1:4" ht="12.75">
      <c r="A34" s="15">
        <v>1987</v>
      </c>
      <c r="C34" s="4">
        <v>3274.8</v>
      </c>
      <c r="D34" s="4">
        <v>6018.399</v>
      </c>
    </row>
    <row r="35" spans="1:4" ht="12.75">
      <c r="A35" s="15">
        <v>1988</v>
      </c>
      <c r="C35" s="4">
        <v>3717.359</v>
      </c>
      <c r="D35" s="4">
        <v>6721.004</v>
      </c>
    </row>
    <row r="36" spans="1:4" ht="12.75">
      <c r="A36" s="15">
        <v>1989</v>
      </c>
      <c r="C36" s="4">
        <v>4403.749</v>
      </c>
      <c r="D36" s="4">
        <v>7256.673</v>
      </c>
    </row>
    <row r="37" spans="1:4" ht="12.75">
      <c r="A37" s="15">
        <v>1990</v>
      </c>
      <c r="C37" s="4">
        <v>5102.659</v>
      </c>
      <c r="D37" s="4">
        <v>7777.493</v>
      </c>
    </row>
    <row r="38" spans="1:4" ht="12.75">
      <c r="A38" s="15">
        <v>1991</v>
      </c>
      <c r="C38" s="4">
        <v>4868.233</v>
      </c>
      <c r="D38" s="4">
        <v>7524.759</v>
      </c>
    </row>
    <row r="39" spans="1:4" ht="12.75">
      <c r="A39" s="15">
        <v>1992</v>
      </c>
      <c r="C39" s="4">
        <v>4454.012</v>
      </c>
      <c r="D39" s="4">
        <v>6959.073</v>
      </c>
    </row>
    <row r="40" spans="1:4" ht="12.75">
      <c r="A40" s="15">
        <v>1993</v>
      </c>
      <c r="C40" s="4">
        <v>4199.451</v>
      </c>
      <c r="D40" s="4">
        <v>6467.279</v>
      </c>
    </row>
    <row r="41" spans="1:4" ht="12.75">
      <c r="A41" s="15">
        <v>1994</v>
      </c>
      <c r="C41" s="4">
        <v>4210.168</v>
      </c>
      <c r="D41" s="4">
        <v>6526.696</v>
      </c>
    </row>
    <row r="42" spans="1:4" ht="12.75">
      <c r="A42" s="15">
        <v>1995</v>
      </c>
      <c r="C42" s="4">
        <v>4443.906</v>
      </c>
      <c r="D42" s="4">
        <v>6865.034</v>
      </c>
    </row>
    <row r="43" spans="1:4" ht="12.75">
      <c r="A43" s="15">
        <v>1996</v>
      </c>
      <c r="C43" s="4">
        <v>4668.728</v>
      </c>
      <c r="D43" s="4">
        <v>7077.745</v>
      </c>
    </row>
    <row r="44" spans="1:4" ht="12.75">
      <c r="A44" s="15">
        <v>1997</v>
      </c>
      <c r="C44" s="4">
        <v>4492.006</v>
      </c>
      <c r="D44" s="4">
        <v>6725.026</v>
      </c>
    </row>
    <row r="45" spans="1:4" ht="12.75">
      <c r="A45" s="15">
        <v>1998</v>
      </c>
      <c r="C45" s="4">
        <v>4093.148</v>
      </c>
      <c r="D45" s="4">
        <v>5879.425</v>
      </c>
    </row>
    <row r="46" spans="1:4" ht="12.75">
      <c r="A46" s="15">
        <v>1999</v>
      </c>
      <c r="C46" s="4">
        <v>4154.084</v>
      </c>
      <c r="D46" s="4">
        <v>5861.216</v>
      </c>
    </row>
    <row r="47" spans="1:4" ht="12.75">
      <c r="A47" s="15">
        <v>2000</v>
      </c>
      <c r="C47" s="4">
        <v>4259.872</v>
      </c>
      <c r="D47" s="4">
        <v>5963.042</v>
      </c>
    </row>
    <row r="48" spans="1:4" ht="12.75">
      <c r="A48" s="15">
        <v>2001</v>
      </c>
      <c r="C48" s="4">
        <v>4289.683</v>
      </c>
      <c r="D48" s="4">
        <v>5906.471</v>
      </c>
    </row>
    <row r="49" spans="1:4" ht="12.75">
      <c r="A49" s="15">
        <v>2002</v>
      </c>
      <c r="C49" s="4">
        <v>4441.354</v>
      </c>
      <c r="D49" s="4">
        <v>5792.093</v>
      </c>
    </row>
    <row r="50" spans="1:4" ht="12.75">
      <c r="A50" s="15">
        <v>2003</v>
      </c>
      <c r="C50" s="4">
        <v>4715.92</v>
      </c>
      <c r="D50" s="4">
        <v>5828.178</v>
      </c>
    </row>
    <row r="51" spans="1:4" ht="12.75">
      <c r="A51" s="15">
        <v>2004</v>
      </c>
      <c r="C51" s="4">
        <v>4768.131</v>
      </c>
      <c r="D51" s="4">
        <v>5853.382</v>
      </c>
    </row>
    <row r="52" spans="1:4" ht="12.75">
      <c r="A52" s="15">
        <v>2005</v>
      </c>
      <c r="C52" s="4">
        <v>4748.409</v>
      </c>
      <c r="D52" s="4">
        <v>5852.067</v>
      </c>
    </row>
    <row r="53" spans="1:4" ht="12.75">
      <c r="A53" s="15">
        <v>2006</v>
      </c>
      <c r="C53" s="4">
        <v>4641.732</v>
      </c>
      <c r="D53" s="4">
        <v>5739.506</v>
      </c>
    </row>
    <row r="54" spans="1:4" ht="12.75">
      <c r="A54" s="15">
        <v>2007</v>
      </c>
      <c r="C54" s="4">
        <v>4400.299</v>
      </c>
      <c r="D54" s="4">
        <v>5353.648</v>
      </c>
    </row>
    <row r="55" spans="1:4" ht="12.75">
      <c r="A55" s="15">
        <v>2008</v>
      </c>
      <c r="C55" s="4">
        <v>4227.643</v>
      </c>
      <c r="D55" s="4">
        <v>5082.235</v>
      </c>
    </row>
    <row r="56" spans="1:4" ht="14.25">
      <c r="A56" s="14">
        <v>2009</v>
      </c>
      <c r="B56" s="38"/>
      <c r="C56" s="9">
        <v>3923.741</v>
      </c>
      <c r="D56" s="9">
        <v>4609.256</v>
      </c>
    </row>
    <row r="58" ht="14.25">
      <c r="A58" s="39" t="s">
        <v>6</v>
      </c>
    </row>
    <row r="60" spans="1:7" ht="24.75" customHeight="1">
      <c r="A60" s="156" t="s">
        <v>32</v>
      </c>
      <c r="B60" s="156"/>
      <c r="C60" s="161"/>
      <c r="D60" s="161"/>
      <c r="E60" s="161"/>
      <c r="F60" s="161"/>
      <c r="G60" s="161"/>
    </row>
    <row r="61" spans="1:7" ht="12.75">
      <c r="A61" s="97"/>
      <c r="B61" s="97"/>
      <c r="C61" s="98"/>
      <c r="D61" s="98"/>
      <c r="E61" s="92"/>
      <c r="F61" s="92"/>
      <c r="G61" s="92"/>
    </row>
    <row r="62" spans="1:7" ht="63" customHeight="1">
      <c r="A62" s="161" t="s">
        <v>33</v>
      </c>
      <c r="B62" s="161"/>
      <c r="C62" s="161"/>
      <c r="D62" s="161"/>
      <c r="E62" s="161"/>
      <c r="F62" s="161"/>
      <c r="G62" s="161"/>
    </row>
  </sheetData>
  <sheetProtection/>
  <mergeCells count="3">
    <mergeCell ref="C4:D4"/>
    <mergeCell ref="A60:G60"/>
    <mergeCell ref="A62:G62"/>
  </mergeCells>
  <printOptions/>
  <pageMargins left="0.75" right="0.75" top="1" bottom="1"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1" sqref="A1"/>
    </sheetView>
  </sheetViews>
  <sheetFormatPr defaultColWidth="9.140625" defaultRowHeight="12.75"/>
  <cols>
    <col min="2" max="2" width="19.140625" style="0" customWidth="1"/>
    <col min="3" max="3" width="18.00390625" style="0" customWidth="1"/>
    <col min="4" max="4" width="16.28125" style="0" customWidth="1"/>
    <col min="8" max="8" width="25.7109375" style="0" customWidth="1"/>
  </cols>
  <sheetData>
    <row r="1" ht="12.75">
      <c r="A1" s="1" t="s">
        <v>95</v>
      </c>
    </row>
    <row r="3" spans="1:5" ht="12.75">
      <c r="A3" s="56" t="s">
        <v>11</v>
      </c>
      <c r="B3" s="57" t="s">
        <v>40</v>
      </c>
      <c r="C3" s="57" t="s">
        <v>80</v>
      </c>
      <c r="D3" s="57" t="s">
        <v>41</v>
      </c>
      <c r="E3" s="58"/>
    </row>
    <row r="4" spans="1:5" ht="12.75">
      <c r="A4" s="58"/>
      <c r="B4" s="162" t="s">
        <v>3</v>
      </c>
      <c r="C4" s="162"/>
      <c r="D4" s="163"/>
      <c r="E4" s="58"/>
    </row>
    <row r="5" spans="1:8" ht="12.75">
      <c r="A5" s="58"/>
      <c r="B5" s="59"/>
      <c r="C5" s="59"/>
      <c r="D5" s="59"/>
      <c r="E5" s="58"/>
      <c r="H5" s="4"/>
    </row>
    <row r="6" spans="1:8" ht="12.75">
      <c r="A6" s="60">
        <v>2000</v>
      </c>
      <c r="B6" s="65">
        <v>213.299313</v>
      </c>
      <c r="C6" s="51">
        <v>17.812</v>
      </c>
      <c r="E6" s="58"/>
      <c r="H6" s="53"/>
    </row>
    <row r="7" spans="1:8" ht="12.75">
      <c r="A7" s="60">
        <v>2001</v>
      </c>
      <c r="B7" s="65">
        <v>216.682937</v>
      </c>
      <c r="C7" s="51">
        <v>17.472</v>
      </c>
      <c r="D7" s="65">
        <f>C7-(B7-B6)</f>
        <v>14.088376000000004</v>
      </c>
      <c r="E7" s="58"/>
      <c r="H7" s="53"/>
    </row>
    <row r="8" spans="1:8" ht="12.75">
      <c r="A8" s="60">
        <v>2002</v>
      </c>
      <c r="B8" s="65">
        <v>221.027121</v>
      </c>
      <c r="C8" s="51">
        <v>17.139</v>
      </c>
      <c r="D8" s="65">
        <f aca="true" t="shared" si="0" ref="D8:D15">C8-(B8-B7)</f>
        <v>12.794816000000015</v>
      </c>
      <c r="E8" s="58"/>
      <c r="H8" s="53"/>
    </row>
    <row r="9" spans="1:8" ht="12.75">
      <c r="A9" s="60">
        <v>2003</v>
      </c>
      <c r="B9" s="65">
        <v>226.0623</v>
      </c>
      <c r="C9" s="51">
        <v>16.967</v>
      </c>
      <c r="D9" s="65">
        <f t="shared" si="0"/>
        <v>11.931821</v>
      </c>
      <c r="E9" s="58"/>
      <c r="H9" s="53"/>
    </row>
    <row r="10" spans="1:8" ht="12.75">
      <c r="A10" s="60">
        <v>2004</v>
      </c>
      <c r="B10" s="65">
        <v>231.398281</v>
      </c>
      <c r="C10" s="51">
        <v>17.299</v>
      </c>
      <c r="D10" s="65">
        <f t="shared" si="0"/>
        <v>11.963018999999996</v>
      </c>
      <c r="E10" s="58"/>
      <c r="H10" s="53"/>
    </row>
    <row r="11" spans="1:8" ht="12.75">
      <c r="A11" s="60">
        <v>2005</v>
      </c>
      <c r="B11" s="65">
        <v>237.697097</v>
      </c>
      <c r="C11" s="53">
        <v>17.444</v>
      </c>
      <c r="D11" s="65">
        <f t="shared" si="0"/>
        <v>11.145183999999983</v>
      </c>
      <c r="E11" s="58"/>
      <c r="H11" s="51"/>
    </row>
    <row r="12" spans="1:8" ht="12.75">
      <c r="A12" s="60">
        <v>2006</v>
      </c>
      <c r="B12" s="65">
        <v>244.64261</v>
      </c>
      <c r="C12" s="53">
        <v>17.049</v>
      </c>
      <c r="D12" s="65">
        <f t="shared" si="0"/>
        <v>10.103487000000023</v>
      </c>
      <c r="E12" s="58"/>
      <c r="H12" s="51"/>
    </row>
    <row r="13" spans="1:8" ht="12.75">
      <c r="A13" s="60">
        <v>2007</v>
      </c>
      <c r="B13" s="65">
        <v>248.700997</v>
      </c>
      <c r="C13" s="53">
        <v>16.46</v>
      </c>
      <c r="D13" s="65">
        <f t="shared" si="0"/>
        <v>12.40161299999999</v>
      </c>
      <c r="E13" s="58"/>
      <c r="H13" s="51"/>
    </row>
    <row r="14" spans="1:8" ht="12.75">
      <c r="A14" s="60">
        <v>2008</v>
      </c>
      <c r="B14" s="65">
        <v>250.238662</v>
      </c>
      <c r="C14" s="53">
        <v>13.5</v>
      </c>
      <c r="D14" s="65">
        <f t="shared" si="0"/>
        <v>11.962334999999996</v>
      </c>
      <c r="E14" s="58"/>
      <c r="H14" s="51"/>
    </row>
    <row r="15" spans="1:8" ht="12.75">
      <c r="A15" s="61">
        <v>2009</v>
      </c>
      <c r="B15" s="66">
        <v>248.459662</v>
      </c>
      <c r="C15" s="54">
        <v>10.601</v>
      </c>
      <c r="D15" s="66">
        <f t="shared" si="0"/>
        <v>12.379999999999997</v>
      </c>
      <c r="H15" s="51"/>
    </row>
    <row r="18" spans="1:5" ht="66" customHeight="1">
      <c r="A18" s="164" t="s">
        <v>109</v>
      </c>
      <c r="B18" s="164"/>
      <c r="C18" s="164"/>
      <c r="D18" s="164"/>
      <c r="E18" s="164"/>
    </row>
    <row r="19" spans="1:5" ht="12.75">
      <c r="A19" s="90"/>
      <c r="B19" s="90"/>
      <c r="C19" s="90"/>
      <c r="D19" s="90"/>
      <c r="E19" s="90"/>
    </row>
    <row r="20" spans="1:5" ht="55.5" customHeight="1">
      <c r="A20" s="156" t="s">
        <v>33</v>
      </c>
      <c r="B20" s="156"/>
      <c r="C20" s="156"/>
      <c r="D20" s="156"/>
      <c r="E20" s="156"/>
    </row>
    <row r="21" spans="1:5" ht="12.75">
      <c r="A21" s="16"/>
      <c r="B21" s="16"/>
      <c r="C21" s="16"/>
      <c r="D21" s="16"/>
      <c r="E21" s="16"/>
    </row>
  </sheetData>
  <sheetProtection/>
  <mergeCells count="3">
    <mergeCell ref="B4:D4"/>
    <mergeCell ref="A18:E18"/>
    <mergeCell ref="A20:E20"/>
  </mergeCells>
  <printOptions/>
  <pageMargins left="0.75" right="0.75" top="1" bottom="1" header="0.5" footer="0.5"/>
  <pageSetup horizontalDpi="600" verticalDpi="600" orientation="portrait" scale="115" r:id="rId1"/>
</worksheet>
</file>

<file path=xl/worksheets/sheet7.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A1" sqref="A1"/>
    </sheetView>
  </sheetViews>
  <sheetFormatPr defaultColWidth="9.140625" defaultRowHeight="12.75"/>
  <cols>
    <col min="1" max="1" width="8.421875" style="15" customWidth="1"/>
    <col min="2" max="2" width="10.7109375" style="0" customWidth="1"/>
    <col min="3" max="4" width="19.8515625" style="0" customWidth="1"/>
    <col min="5" max="5" width="15.00390625" style="0" customWidth="1"/>
    <col min="6" max="6" width="14.7109375" style="0" customWidth="1"/>
    <col min="7" max="7" width="14.8515625" style="0" customWidth="1"/>
  </cols>
  <sheetData>
    <row r="1" spans="1:4" ht="12.75">
      <c r="A1" s="71" t="s">
        <v>112</v>
      </c>
      <c r="B1" s="67"/>
      <c r="C1" s="67"/>
      <c r="D1" s="67"/>
    </row>
    <row r="2" spans="1:4" ht="12.75">
      <c r="A2" s="72"/>
      <c r="B2" s="67"/>
      <c r="C2" s="67"/>
      <c r="D2" s="67"/>
    </row>
    <row r="3" spans="1:4" ht="12.75">
      <c r="A3" s="73" t="s">
        <v>11</v>
      </c>
      <c r="B3" s="79" t="s">
        <v>49</v>
      </c>
      <c r="C3" s="79" t="s">
        <v>50</v>
      </c>
      <c r="D3" s="79" t="s">
        <v>10</v>
      </c>
    </row>
    <row r="4" spans="1:4" ht="12.75">
      <c r="A4" s="76"/>
      <c r="B4" s="165" t="s">
        <v>97</v>
      </c>
      <c r="C4" s="165"/>
      <c r="D4" s="165"/>
    </row>
    <row r="5" spans="1:4" ht="12.75">
      <c r="A5" s="76"/>
      <c r="B5" s="77"/>
      <c r="C5" s="78"/>
      <c r="D5" s="78"/>
    </row>
    <row r="6" spans="1:6" ht="12.75">
      <c r="A6" s="80">
        <v>2000</v>
      </c>
      <c r="B6" s="65">
        <v>127.720809</v>
      </c>
      <c r="C6" s="65">
        <v>85.578504</v>
      </c>
      <c r="D6" s="65">
        <v>213.299313</v>
      </c>
      <c r="E6" s="69"/>
      <c r="F6" s="69"/>
    </row>
    <row r="7" spans="1:6" ht="12.75">
      <c r="A7" s="80">
        <v>2001</v>
      </c>
      <c r="B7" s="65">
        <v>128.714022</v>
      </c>
      <c r="C7" s="65">
        <v>87.968915</v>
      </c>
      <c r="D7" s="65">
        <v>216.682937</v>
      </c>
      <c r="E7" s="69"/>
      <c r="F7" s="69"/>
    </row>
    <row r="8" spans="1:6" ht="12.75">
      <c r="A8" s="80">
        <v>2002</v>
      </c>
      <c r="B8" s="65">
        <v>129.906797</v>
      </c>
      <c r="C8" s="65">
        <v>91.120324</v>
      </c>
      <c r="D8" s="65">
        <v>221.027121</v>
      </c>
      <c r="E8" s="69"/>
      <c r="F8" s="69"/>
    </row>
    <row r="9" spans="1:6" ht="12.75">
      <c r="A9" s="80">
        <v>2003</v>
      </c>
      <c r="B9" s="65">
        <v>130.8</v>
      </c>
      <c r="C9" s="65">
        <v>95.2623</v>
      </c>
      <c r="D9" s="65">
        <v>226.0623</v>
      </c>
      <c r="E9" s="69"/>
      <c r="F9" s="69"/>
    </row>
    <row r="10" spans="1:6" ht="12.75">
      <c r="A10" s="80">
        <v>2004</v>
      </c>
      <c r="B10" s="65">
        <v>132.822614</v>
      </c>
      <c r="C10" s="65">
        <v>98.575667</v>
      </c>
      <c r="D10" s="65">
        <v>231.398281</v>
      </c>
      <c r="E10" s="69"/>
      <c r="F10" s="69"/>
    </row>
    <row r="11" spans="1:6" ht="12.75">
      <c r="A11" s="80">
        <v>2005</v>
      </c>
      <c r="B11" s="83">
        <v>132.908828</v>
      </c>
      <c r="C11" s="83">
        <v>104.788269</v>
      </c>
      <c r="D11" s="83">
        <v>237.697097</v>
      </c>
      <c r="E11" s="69"/>
      <c r="F11" s="69"/>
    </row>
    <row r="12" spans="1:6" ht="12.75">
      <c r="A12" s="80">
        <v>2006</v>
      </c>
      <c r="B12" s="83">
        <v>135.046706</v>
      </c>
      <c r="C12" s="83">
        <v>109.595904</v>
      </c>
      <c r="D12" s="83">
        <v>244.64261</v>
      </c>
      <c r="E12" s="69"/>
      <c r="F12" s="69"/>
    </row>
    <row r="13" spans="1:6" ht="12.75">
      <c r="A13" s="80">
        <v>2007</v>
      </c>
      <c r="B13" s="83">
        <v>135.222259</v>
      </c>
      <c r="C13" s="83">
        <v>113.478738</v>
      </c>
      <c r="D13" s="83">
        <v>248.700997</v>
      </c>
      <c r="E13" s="69"/>
      <c r="F13" s="69"/>
    </row>
    <row r="14" spans="1:6" ht="12.75">
      <c r="A14" s="80">
        <v>2008</v>
      </c>
      <c r="B14" s="83">
        <v>135.882003</v>
      </c>
      <c r="C14" s="83">
        <v>114.356659</v>
      </c>
      <c r="D14" s="83">
        <v>250.238662</v>
      </c>
      <c r="E14" s="69"/>
      <c r="F14" s="69"/>
    </row>
    <row r="15" spans="1:6" ht="12.75">
      <c r="A15" s="81">
        <v>2009</v>
      </c>
      <c r="B15" s="84">
        <v>132.424003</v>
      </c>
      <c r="C15" s="84">
        <v>116.035659</v>
      </c>
      <c r="D15" s="84">
        <v>248.459662</v>
      </c>
      <c r="E15" s="69"/>
      <c r="F15" s="69"/>
    </row>
    <row r="16" spans="1:4" ht="12.75">
      <c r="A16" s="74"/>
      <c r="B16" s="68"/>
      <c r="C16" s="68"/>
      <c r="D16" s="68"/>
    </row>
    <row r="17" spans="1:4" ht="52.5" customHeight="1">
      <c r="A17" s="166" t="s">
        <v>115</v>
      </c>
      <c r="B17" s="166"/>
      <c r="C17" s="166"/>
      <c r="D17" s="166"/>
    </row>
    <row r="18" spans="1:4" ht="12.75">
      <c r="A18" s="91"/>
      <c r="B18" s="91"/>
      <c r="C18" s="91"/>
      <c r="D18" s="91"/>
    </row>
    <row r="19" spans="1:4" ht="67.5" customHeight="1">
      <c r="A19" s="156" t="s">
        <v>33</v>
      </c>
      <c r="B19" s="156"/>
      <c r="C19" s="156"/>
      <c r="D19" s="156"/>
    </row>
  </sheetData>
  <sheetProtection/>
  <mergeCells count="3">
    <mergeCell ref="A19:D19"/>
    <mergeCell ref="B4:D4"/>
    <mergeCell ref="A17:D17"/>
  </mergeCells>
  <printOptions/>
  <pageMargins left="0.75" right="0.75" top="1" bottom="1" header="0.5" footer="0.5"/>
  <pageSetup horizontalDpi="600" verticalDpi="600" orientation="portrait" r:id="rId1"/>
  <colBreaks count="1" manualBreakCount="1">
    <brk id="4" max="17" man="1"/>
  </colBreaks>
</worksheet>
</file>

<file path=xl/worksheets/sheet8.xml><?xml version="1.0" encoding="utf-8"?>
<worksheet xmlns="http://schemas.openxmlformats.org/spreadsheetml/2006/main" xmlns:r="http://schemas.openxmlformats.org/officeDocument/2006/relationships">
  <dimension ref="A1:D19"/>
  <sheetViews>
    <sheetView zoomScaleSheetLayoutView="100" zoomScalePageLayoutView="0" workbookViewId="0" topLeftCell="A1">
      <selection activeCell="A1" sqref="A1"/>
    </sheetView>
  </sheetViews>
  <sheetFormatPr defaultColWidth="9.140625" defaultRowHeight="12.75"/>
  <cols>
    <col min="1" max="1" width="9.140625" style="15" customWidth="1"/>
    <col min="2" max="2" width="10.8515625" style="0" customWidth="1"/>
    <col min="3" max="3" width="19.8515625" style="0" customWidth="1"/>
    <col min="4" max="4" width="20.00390625" style="0" customWidth="1"/>
  </cols>
  <sheetData>
    <row r="1" spans="1:3" ht="12.75">
      <c r="A1" s="71" t="s">
        <v>113</v>
      </c>
      <c r="B1" s="67"/>
      <c r="C1" s="67"/>
    </row>
    <row r="2" spans="1:3" ht="12.75">
      <c r="A2" s="72"/>
      <c r="B2" s="67"/>
      <c r="C2" s="67"/>
    </row>
    <row r="3" spans="1:4" ht="12.75">
      <c r="A3" s="73" t="s">
        <v>11</v>
      </c>
      <c r="B3" s="79" t="s">
        <v>49</v>
      </c>
      <c r="C3" s="79" t="s">
        <v>50</v>
      </c>
      <c r="D3" s="79" t="s">
        <v>10</v>
      </c>
    </row>
    <row r="4" spans="1:4" ht="12.75">
      <c r="A4" s="76"/>
      <c r="B4" s="165" t="s">
        <v>97</v>
      </c>
      <c r="C4" s="165"/>
      <c r="D4" s="165"/>
    </row>
    <row r="5" spans="1:4" ht="12.75">
      <c r="A5" s="76"/>
      <c r="B5" s="69"/>
      <c r="C5" s="69"/>
      <c r="D5" s="69"/>
    </row>
    <row r="6" spans="1:4" ht="12.75">
      <c r="A6" s="80">
        <v>2000</v>
      </c>
      <c r="B6" s="65">
        <v>549.263123</v>
      </c>
      <c r="C6" s="65">
        <v>201.55085</v>
      </c>
      <c r="D6" s="65">
        <v>750.813973</v>
      </c>
    </row>
    <row r="7" spans="1:4" ht="12.75">
      <c r="A7" s="15">
        <v>2001</v>
      </c>
      <c r="B7" s="65">
        <v>562.365534</v>
      </c>
      <c r="C7" s="65">
        <v>207.578912</v>
      </c>
      <c r="D7" s="65">
        <v>769.944446</v>
      </c>
    </row>
    <row r="8" spans="1:4" ht="12.75">
      <c r="A8" s="80">
        <v>2002</v>
      </c>
      <c r="B8" s="65">
        <v>576.56668</v>
      </c>
      <c r="C8" s="65">
        <v>211.302026</v>
      </c>
      <c r="D8" s="65">
        <v>787.868706</v>
      </c>
    </row>
    <row r="9" spans="1:4" ht="12.75">
      <c r="A9" s="80">
        <v>2003</v>
      </c>
      <c r="B9" s="65">
        <v>589.997886</v>
      </c>
      <c r="C9" s="65">
        <v>224.261568</v>
      </c>
      <c r="D9" s="65">
        <v>814.259454</v>
      </c>
    </row>
    <row r="10" spans="1:4" ht="12.75">
      <c r="A10" s="80">
        <v>2004</v>
      </c>
      <c r="B10" s="65">
        <v>603.845563</v>
      </c>
      <c r="C10" s="65">
        <v>234.250779</v>
      </c>
      <c r="D10" s="65">
        <v>838.096342</v>
      </c>
    </row>
    <row r="11" spans="1:4" ht="12.75">
      <c r="A11" s="80">
        <v>2005</v>
      </c>
      <c r="B11" s="83">
        <v>617.996306</v>
      </c>
      <c r="C11" s="83">
        <v>246.017864</v>
      </c>
      <c r="D11" s="83">
        <v>864.01417</v>
      </c>
    </row>
    <row r="12" spans="1:4" ht="12.75">
      <c r="A12" s="80">
        <v>2006</v>
      </c>
      <c r="B12" s="83">
        <v>630.514448</v>
      </c>
      <c r="C12" s="83">
        <v>256.556661</v>
      </c>
      <c r="D12" s="83">
        <v>887.071109</v>
      </c>
    </row>
    <row r="13" spans="1:4" ht="12.75">
      <c r="A13" s="80">
        <v>2007</v>
      </c>
      <c r="B13" s="83">
        <v>645.727552</v>
      </c>
      <c r="C13" s="83">
        <v>265.598246</v>
      </c>
      <c r="D13" s="83">
        <v>911.325798</v>
      </c>
    </row>
    <row r="14" spans="1:4" ht="12.75">
      <c r="A14" s="80">
        <v>2008</v>
      </c>
      <c r="B14" s="83">
        <v>667.629665</v>
      </c>
      <c r="C14" s="83">
        <v>273.142523</v>
      </c>
      <c r="D14" s="83">
        <v>940.772188</v>
      </c>
    </row>
    <row r="15" spans="1:4" ht="12.75">
      <c r="A15" s="81">
        <v>2009</v>
      </c>
      <c r="B15" s="84">
        <v>681.153576</v>
      </c>
      <c r="C15" s="84">
        <v>284.100863</v>
      </c>
      <c r="D15" s="84">
        <v>965.254439</v>
      </c>
    </row>
    <row r="16" spans="1:3" ht="12.75">
      <c r="A16" s="74"/>
      <c r="B16" s="68"/>
      <c r="C16" s="68"/>
    </row>
    <row r="17" spans="1:4" ht="51.75" customHeight="1">
      <c r="A17" s="166" t="s">
        <v>115</v>
      </c>
      <c r="B17" s="166"/>
      <c r="C17" s="166"/>
      <c r="D17" s="166"/>
    </row>
    <row r="18" spans="1:4" ht="12.75">
      <c r="A18" s="91"/>
      <c r="B18" s="91"/>
      <c r="C18" s="91"/>
      <c r="D18" s="92"/>
    </row>
    <row r="19" spans="1:4" ht="65.25" customHeight="1">
      <c r="A19" s="156" t="s">
        <v>33</v>
      </c>
      <c r="B19" s="156"/>
      <c r="C19" s="156"/>
      <c r="D19" s="156"/>
    </row>
  </sheetData>
  <sheetProtection/>
  <mergeCells count="3">
    <mergeCell ref="A19:D19"/>
    <mergeCell ref="A17:D17"/>
    <mergeCell ref="B4:D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36"/>
  <sheetViews>
    <sheetView zoomScaleSheetLayoutView="100" zoomScalePageLayoutView="0" workbookViewId="0" topLeftCell="A1">
      <selection activeCell="A1" sqref="A1"/>
    </sheetView>
  </sheetViews>
  <sheetFormatPr defaultColWidth="9.140625" defaultRowHeight="12.75"/>
  <cols>
    <col min="1" max="1" width="12.421875" style="0" customWidth="1"/>
    <col min="2" max="2" width="24.8515625" style="13" customWidth="1"/>
    <col min="3" max="3" width="12.28125" style="0" customWidth="1"/>
  </cols>
  <sheetData>
    <row r="1" ht="12.75">
      <c r="A1" s="1" t="s">
        <v>81</v>
      </c>
    </row>
    <row r="3" spans="1:2" ht="12.75">
      <c r="A3" s="8" t="s">
        <v>48</v>
      </c>
      <c r="B3" s="64" t="s">
        <v>82</v>
      </c>
    </row>
    <row r="4" ht="12.75">
      <c r="B4" s="13" t="s">
        <v>339</v>
      </c>
    </row>
    <row r="6" spans="1:2" ht="12.75">
      <c r="A6" t="s">
        <v>42</v>
      </c>
      <c r="B6" s="89">
        <v>116.65215618</v>
      </c>
    </row>
    <row r="7" spans="1:2" ht="12.75">
      <c r="A7" t="s">
        <v>59</v>
      </c>
      <c r="B7" s="89">
        <v>16.933839300000002</v>
      </c>
    </row>
    <row r="8" spans="1:2" ht="12.75">
      <c r="A8" t="s">
        <v>62</v>
      </c>
      <c r="B8" s="89">
        <v>13.370051940000002</v>
      </c>
    </row>
    <row r="9" spans="1:2" ht="12.75">
      <c r="A9" t="s">
        <v>83</v>
      </c>
      <c r="B9" s="89">
        <v>9.675116220000001</v>
      </c>
    </row>
    <row r="10" spans="1:2" ht="12.75">
      <c r="A10" t="s">
        <v>84</v>
      </c>
      <c r="B10" s="89">
        <v>9.27951612</v>
      </c>
    </row>
    <row r="11" spans="1:2" ht="12.75">
      <c r="A11" t="s">
        <v>85</v>
      </c>
      <c r="B11" s="89">
        <v>8.85313002</v>
      </c>
    </row>
    <row r="12" spans="1:2" ht="12.75">
      <c r="A12" t="s">
        <v>43</v>
      </c>
      <c r="B12" s="89">
        <v>6.41333952</v>
      </c>
    </row>
    <row r="13" spans="1:2" ht="12.75">
      <c r="A13" t="s">
        <v>46</v>
      </c>
      <c r="B13" s="89">
        <v>5.41556526</v>
      </c>
    </row>
    <row r="14" spans="1:2" ht="12.75">
      <c r="A14" t="s">
        <v>61</v>
      </c>
      <c r="B14" s="89">
        <v>5.3398317</v>
      </c>
    </row>
    <row r="15" spans="1:2" ht="12.75">
      <c r="A15" t="s">
        <v>70</v>
      </c>
      <c r="B15" s="89">
        <v>4.573260299999999</v>
      </c>
    </row>
    <row r="16" spans="1:2" ht="12.75">
      <c r="A16" t="s">
        <v>86</v>
      </c>
      <c r="B16" s="89">
        <v>4.32512514</v>
      </c>
    </row>
    <row r="17" spans="1:2" ht="12.75">
      <c r="A17" t="s">
        <v>87</v>
      </c>
      <c r="B17" s="89">
        <v>4.2730968</v>
      </c>
    </row>
    <row r="18" spans="1:2" ht="12.75">
      <c r="A18" t="s">
        <v>66</v>
      </c>
      <c r="B18" s="89">
        <v>4.2392322</v>
      </c>
    </row>
    <row r="19" spans="1:2" ht="12.75">
      <c r="A19" t="s">
        <v>52</v>
      </c>
      <c r="B19" s="89">
        <v>3.7931430600000002</v>
      </c>
    </row>
    <row r="20" spans="1:2" ht="12.75">
      <c r="A20" t="s">
        <v>88</v>
      </c>
      <c r="B20" s="89">
        <v>3.54747078</v>
      </c>
    </row>
    <row r="21" spans="1:2" ht="12.75">
      <c r="A21" t="s">
        <v>60</v>
      </c>
      <c r="B21" s="89">
        <v>3.1792702200000003</v>
      </c>
    </row>
    <row r="22" spans="1:2" ht="12.75">
      <c r="A22" t="s">
        <v>45</v>
      </c>
      <c r="B22" s="89">
        <v>2.8637137200000002</v>
      </c>
    </row>
    <row r="23" spans="1:2" ht="12.75">
      <c r="A23" t="s">
        <v>89</v>
      </c>
      <c r="B23" s="89">
        <v>2.57124672</v>
      </c>
    </row>
    <row r="24" spans="1:2" ht="12.75">
      <c r="A24" t="s">
        <v>90</v>
      </c>
      <c r="B24" s="89">
        <v>2.5198341</v>
      </c>
    </row>
    <row r="25" spans="1:2" ht="12.75">
      <c r="A25" t="s">
        <v>71</v>
      </c>
      <c r="B25" s="89">
        <v>2.25538236</v>
      </c>
    </row>
    <row r="26" spans="1:2" ht="12.75">
      <c r="A26" t="s">
        <v>91</v>
      </c>
      <c r="B26" s="89">
        <v>2.15502</v>
      </c>
    </row>
    <row r="27" spans="1:2" ht="12.75">
      <c r="A27" t="s">
        <v>56</v>
      </c>
      <c r="B27" s="89">
        <v>2.05311834</v>
      </c>
    </row>
    <row r="28" spans="1:2" ht="12.75">
      <c r="A28" t="s">
        <v>92</v>
      </c>
      <c r="B28" s="89">
        <v>1.8714809399999999</v>
      </c>
    </row>
    <row r="29" spans="1:2" ht="12.75">
      <c r="A29" s="2" t="s">
        <v>93</v>
      </c>
      <c r="B29" s="53">
        <v>1.63227372</v>
      </c>
    </row>
    <row r="30" spans="1:2" ht="12.75">
      <c r="A30" s="8" t="s">
        <v>94</v>
      </c>
      <c r="B30" s="54">
        <v>1.1886474599999999</v>
      </c>
    </row>
    <row r="31" spans="1:2" ht="12.75">
      <c r="A31" s="2"/>
      <c r="B31" s="28"/>
    </row>
    <row r="32" spans="1:3" ht="12.75">
      <c r="A32" s="167" t="s">
        <v>116</v>
      </c>
      <c r="B32" s="167"/>
      <c r="C32" s="167"/>
    </row>
    <row r="33" ht="12.75">
      <c r="B33" s="75"/>
    </row>
    <row r="34" spans="1:3" ht="119.25" customHeight="1">
      <c r="A34" s="156" t="s">
        <v>110</v>
      </c>
      <c r="B34" s="156"/>
      <c r="C34" s="156"/>
    </row>
    <row r="35" spans="1:3" ht="12.75">
      <c r="A35" s="92"/>
      <c r="B35" s="93"/>
      <c r="C35" s="92"/>
    </row>
    <row r="36" spans="1:3" ht="76.5" customHeight="1">
      <c r="A36" s="156" t="s">
        <v>34</v>
      </c>
      <c r="B36" s="156"/>
      <c r="C36" s="156"/>
    </row>
  </sheetData>
  <sheetProtection/>
  <mergeCells count="3">
    <mergeCell ref="A34:C34"/>
    <mergeCell ref="A36:C36"/>
    <mergeCell ref="A32:C3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intern</cp:lastModifiedBy>
  <cp:lastPrinted>2011-10-11T18:38:17Z</cp:lastPrinted>
  <dcterms:created xsi:type="dcterms:W3CDTF">2009-08-06T13:48:49Z</dcterms:created>
  <dcterms:modified xsi:type="dcterms:W3CDTF">2011-10-11T18:38:34Z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