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US" sheetId="1" r:id="rId1"/>
  </sheets>
  <externalReferences>
    <externalReference r:id="rId4"/>
  </externalReferences>
  <definedNames>
    <definedName name="__123Graph_A" hidden="1">'[1]AutoDATA'!#REF!</definedName>
    <definedName name="__123Graph_AAUTOS-CH" hidden="1">'[1]AutoDATA'!#REF!</definedName>
    <definedName name="__123Graph_APEOPLEPERAUTO" hidden="1">'[1]AutoDATA'!#REF!</definedName>
    <definedName name="__123Graph_APROD-USCH" hidden="1">'[1]AutoDATA'!#REF!</definedName>
    <definedName name="__123Graph_AWORLDFLEET" hidden="1">'[1]AutoDATA'!#REF!</definedName>
    <definedName name="__123Graph_BPROD-USCH" hidden="1">'[1]AutoDATA'!#REF!</definedName>
    <definedName name="__123Graph_BWORLDFLEET" hidden="1">'[1]AutoDATA'!#REF!</definedName>
    <definedName name="__123Graph_XAUTOS-CH" hidden="1">'[1]AutoDATA'!#REF!</definedName>
    <definedName name="__123Graph_XPROD-USCH" hidden="1">'[1]AutoDATA'!#REF!</definedName>
    <definedName name="__123Graph_XWORLDFLEET" hidden="1">'[1]AutoDATA'!#REF!</definedName>
    <definedName name="_xlnm.Print_Area" localSheetId="0">'US'!$A$1:$I$34</definedName>
    <definedName name="T">'[1]AutoDATA'!#REF!</definedName>
  </definedNames>
  <calcPr fullCalcOnLoad="1"/>
</workbook>
</file>

<file path=xl/sharedStrings.xml><?xml version="1.0" encoding="utf-8"?>
<sst xmlns="http://schemas.openxmlformats.org/spreadsheetml/2006/main" count="59" uniqueCount="39">
  <si>
    <t>Land Area Devoted to Roads in the United States</t>
  </si>
  <si>
    <t xml:space="preserve"> </t>
  </si>
  <si>
    <t>Functional System</t>
  </si>
  <si>
    <t>Road Length</t>
  </si>
  <si>
    <t>Avg # Lanes</t>
  </si>
  <si>
    <t>Avg Lane Width</t>
  </si>
  <si>
    <t>Shoulders &amp; Dividers Width</t>
  </si>
  <si>
    <t>Right-of-Way Width</t>
  </si>
  <si>
    <t>Total Effective Road Width</t>
  </si>
  <si>
    <t>Private Road Factor</t>
  </si>
  <si>
    <t>Minimum Area Directly Consumed by Road</t>
  </si>
  <si>
    <t>miles</t>
  </si>
  <si>
    <t>number</t>
  </si>
  <si>
    <t>feet</t>
  </si>
  <si>
    <t>coefficient</t>
  </si>
  <si>
    <t>sq. miles</t>
  </si>
  <si>
    <t>RURAL</t>
  </si>
  <si>
    <t>Interstate</t>
  </si>
  <si>
    <t>Other Principal Arterial</t>
  </si>
  <si>
    <t>Minor Arterial</t>
  </si>
  <si>
    <t>Major Collector</t>
  </si>
  <si>
    <t>Minor Collector</t>
  </si>
  <si>
    <t>Local Road</t>
  </si>
  <si>
    <t>RURAL SUBTOTAL</t>
  </si>
  <si>
    <t>URBAN</t>
  </si>
  <si>
    <t>n.a.</t>
  </si>
  <si>
    <t>Other Freeways and Expressways</t>
  </si>
  <si>
    <t>Collector</t>
  </si>
  <si>
    <t>URBAN SUBTOTAL</t>
  </si>
  <si>
    <t>TOTAL</t>
  </si>
  <si>
    <t>Conversions:</t>
  </si>
  <si>
    <t>1 mile = 5280 feet = 1.609 kilometers</t>
  </si>
  <si>
    <t>1 square mile = 2.59 square kilometers = 259 hectares</t>
  </si>
  <si>
    <t xml:space="preserve">Calculated by Janet Larsen, Worldwatch Institute, using road length statistics from the United States Department of </t>
  </si>
  <si>
    <r>
      <t xml:space="preserve">Transportation, Federal Highway Administration, </t>
    </r>
    <r>
      <rPr>
        <i/>
        <sz val="10"/>
        <rFont val="Arial"/>
        <family val="2"/>
      </rPr>
      <t xml:space="preserve">Highway Statistics 1999 </t>
    </r>
    <r>
      <rPr>
        <sz val="10"/>
        <rFont val="Arial"/>
        <family val="0"/>
      </rPr>
      <t>(Washington, DC: December 2000);</t>
    </r>
  </si>
  <si>
    <t>lane estimates based on Mark Delucchi, "Motor Vehicle Infrastructure and Services Provided by the Public Sector,"</t>
  </si>
  <si>
    <r>
      <t xml:space="preserve">cited in Todd Litman, </t>
    </r>
    <r>
      <rPr>
        <i/>
        <sz val="10"/>
        <rFont val="Arial"/>
        <family val="2"/>
      </rPr>
      <t>Transportation Land Valuation</t>
    </r>
    <r>
      <rPr>
        <sz val="10"/>
        <rFont val="Arial"/>
        <family val="0"/>
      </rPr>
      <t xml:space="preserve"> (Victoria, BC: Victoria Transport Policy Institute, November 2000);</t>
    </r>
  </si>
  <si>
    <t>estimated right-of-way width from David Walterscheid, US Federal Highway Administration Real Estate Office.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</si>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</sst>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00"/>
    <numFmt numFmtId="174" formatCode="General_)"/>
    <numFmt numFmtId="175" formatCode="0.0_)"/>
    <numFmt numFmtId="176" formatCode="0.0%"/>
    <numFmt numFmtId="177" formatCode="0_)"/>
    <numFmt numFmtId="178" formatCode="0.00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168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12-paving\PavedAreaAl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et"/>
      <sheetName val="Prod"/>
      <sheetName val="AutoDATA"/>
      <sheetName val="US"/>
      <sheetName val="Parking"/>
      <sheetName val="US-&gt;EUandJapan"/>
      <sheetName val="IndiaCh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6" customWidth="1"/>
    <col min="2" max="2" width="12.8515625" style="2" customWidth="1"/>
    <col min="3" max="3" width="7.8515625" style="4" customWidth="1"/>
    <col min="4" max="4" width="7.00390625" style="4" customWidth="1"/>
    <col min="5" max="5" width="10.00390625" style="4" customWidth="1"/>
    <col min="6" max="6" width="7.8515625" style="4" customWidth="1"/>
    <col min="7" max="7" width="12.140625" style="4" customWidth="1"/>
    <col min="8" max="8" width="10.8515625" style="5" customWidth="1"/>
    <col min="9" max="9" width="11.7109375" style="2" customWidth="1"/>
    <col min="10" max="10" width="8.421875" style="6" customWidth="1"/>
    <col min="11" max="16384" width="9.140625" style="6" customWidth="1"/>
  </cols>
  <sheetData>
    <row r="1" spans="1:3" ht="12">
      <c r="A1" s="1" t="s">
        <v>0</v>
      </c>
      <c r="C1" s="3"/>
    </row>
    <row r="2" spans="1:3" ht="12">
      <c r="A2" s="1" t="s">
        <v>1</v>
      </c>
      <c r="C2" s="3"/>
    </row>
    <row r="3" spans="1:9" s="11" customFormat="1" ht="77.2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8" t="s">
        <v>10</v>
      </c>
    </row>
    <row r="4" spans="1:9" ht="12">
      <c r="A4" s="6" t="s">
        <v>1</v>
      </c>
      <c r="B4" s="12" t="s">
        <v>11</v>
      </c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13</v>
      </c>
      <c r="H4" s="14" t="s">
        <v>14</v>
      </c>
      <c r="I4" s="12" t="s">
        <v>15</v>
      </c>
    </row>
    <row r="6" ht="12">
      <c r="A6" s="1" t="s">
        <v>16</v>
      </c>
    </row>
    <row r="7" spans="1:9" ht="12">
      <c r="A7" s="6" t="s">
        <v>17</v>
      </c>
      <c r="B7" s="2">
        <v>33067</v>
      </c>
      <c r="C7" s="4">
        <v>4.1</v>
      </c>
      <c r="D7" s="4">
        <v>12</v>
      </c>
      <c r="E7" s="4">
        <v>35</v>
      </c>
      <c r="F7" s="4">
        <f>G7-((C7*D7)+E7)</f>
        <v>215.8</v>
      </c>
      <c r="G7" s="4">
        <v>300</v>
      </c>
      <c r="H7" s="5">
        <v>1</v>
      </c>
      <c r="I7" s="2">
        <f aca="true" t="shared" si="0" ref="I7:I12">(B7*G7*H7)/5280</f>
        <v>1878.8068181818182</v>
      </c>
    </row>
    <row r="8" spans="1:9" ht="12">
      <c r="A8" s="6" t="s">
        <v>18</v>
      </c>
      <c r="B8" s="2">
        <v>98952</v>
      </c>
      <c r="C8" s="4">
        <f>(2.5+2.1)/2</f>
        <v>2.3</v>
      </c>
      <c r="D8" s="4">
        <f>(11.7+11.5)/2</f>
        <v>11.6</v>
      </c>
      <c r="E8" s="4">
        <f>(30+15)/2</f>
        <v>22.5</v>
      </c>
      <c r="F8" s="4">
        <f>400-((C8*D8)+E8)</f>
        <v>350.82</v>
      </c>
      <c r="G8" s="4">
        <f>G7-50</f>
        <v>250</v>
      </c>
      <c r="H8" s="5">
        <v>1</v>
      </c>
      <c r="I8" s="2">
        <f t="shared" si="0"/>
        <v>4685.227272727273</v>
      </c>
    </row>
    <row r="9" spans="1:9" ht="12">
      <c r="A9" s="6" t="s">
        <v>19</v>
      </c>
      <c r="B9" s="2">
        <v>137751</v>
      </c>
      <c r="C9" s="4">
        <v>2.1</v>
      </c>
      <c r="D9" s="4">
        <v>11.5</v>
      </c>
      <c r="E9" s="4">
        <v>15</v>
      </c>
      <c r="F9" s="4">
        <f>300-((C9*D9)+E9)</f>
        <v>260.85</v>
      </c>
      <c r="G9" s="4">
        <f>G8-50</f>
        <v>200</v>
      </c>
      <c r="H9" s="5">
        <v>1</v>
      </c>
      <c r="I9" s="2">
        <f t="shared" si="0"/>
        <v>5217.840909090909</v>
      </c>
    </row>
    <row r="10" spans="1:9" ht="12">
      <c r="A10" s="6" t="s">
        <v>20</v>
      </c>
      <c r="B10" s="2">
        <v>433754</v>
      </c>
      <c r="C10" s="4">
        <v>2</v>
      </c>
      <c r="D10" s="4">
        <v>10.9</v>
      </c>
      <c r="E10" s="4">
        <v>10</v>
      </c>
      <c r="F10" s="4">
        <f>200-((C10*D10)+E10)</f>
        <v>168.2</v>
      </c>
      <c r="G10" s="4">
        <f>G9-50</f>
        <v>150</v>
      </c>
      <c r="H10" s="5">
        <v>1</v>
      </c>
      <c r="I10" s="2">
        <f t="shared" si="0"/>
        <v>12322.556818181818</v>
      </c>
    </row>
    <row r="11" spans="1:9" ht="12">
      <c r="A11" s="6" t="s">
        <v>21</v>
      </c>
      <c r="B11" s="2">
        <v>272360</v>
      </c>
      <c r="C11" s="4">
        <v>2</v>
      </c>
      <c r="D11" s="4">
        <v>10.1</v>
      </c>
      <c r="E11" s="4">
        <v>5</v>
      </c>
      <c r="F11" s="4">
        <f>100-((C11*D11)+E11)</f>
        <v>74.8</v>
      </c>
      <c r="G11" s="4">
        <f>G10-50</f>
        <v>100</v>
      </c>
      <c r="H11" s="5">
        <v>1.01</v>
      </c>
      <c r="I11" s="2">
        <f t="shared" si="0"/>
        <v>5209.916666666667</v>
      </c>
    </row>
    <row r="12" spans="1:9" ht="12">
      <c r="A12" s="6" t="s">
        <v>22</v>
      </c>
      <c r="B12" s="2">
        <v>2102977</v>
      </c>
      <c r="C12" s="4">
        <v>1.7</v>
      </c>
      <c r="D12" s="4">
        <v>10</v>
      </c>
      <c r="E12" s="4">
        <v>4</v>
      </c>
      <c r="F12" s="4">
        <f>50-((C12*D12)+E12)</f>
        <v>29</v>
      </c>
      <c r="G12" s="4">
        <f>G11-50</f>
        <v>50</v>
      </c>
      <c r="H12" s="5">
        <v>1.05</v>
      </c>
      <c r="I12" s="2">
        <f t="shared" si="0"/>
        <v>20910.282670454544</v>
      </c>
    </row>
    <row r="13" spans="1:9" ht="12">
      <c r="A13" s="6" t="s">
        <v>23</v>
      </c>
      <c r="B13" s="2">
        <v>3078870</v>
      </c>
      <c r="I13" s="2">
        <f>SUM(I7:I12)</f>
        <v>50224.631155303025</v>
      </c>
    </row>
    <row r="14" ht="12">
      <c r="B14" s="2" t="s">
        <v>1</v>
      </c>
    </row>
    <row r="15" ht="12">
      <c r="A15" s="1" t="s">
        <v>24</v>
      </c>
    </row>
    <row r="16" spans="1:9" ht="12">
      <c r="A16" s="6" t="s">
        <v>17</v>
      </c>
      <c r="B16" s="2">
        <v>13491</v>
      </c>
      <c r="C16" s="4">
        <v>5.4</v>
      </c>
      <c r="D16" s="4">
        <v>12</v>
      </c>
      <c r="E16" s="13" t="s">
        <v>25</v>
      </c>
      <c r="F16" s="13" t="s">
        <v>25</v>
      </c>
      <c r="G16" s="4">
        <f aca="true" t="shared" si="1" ref="G16:G21">(D16*C16)</f>
        <v>64.80000000000001</v>
      </c>
      <c r="H16" s="5">
        <v>1</v>
      </c>
      <c r="I16" s="2">
        <f aca="true" t="shared" si="2" ref="I16:I21">(B16*G16*H16)/5280</f>
        <v>165.57136363636366</v>
      </c>
    </row>
    <row r="17" spans="1:9" ht="12">
      <c r="A17" s="6" t="s">
        <v>26</v>
      </c>
      <c r="B17" s="2">
        <v>9175</v>
      </c>
      <c r="C17" s="4">
        <v>4.5</v>
      </c>
      <c r="D17" s="4">
        <v>12</v>
      </c>
      <c r="E17" s="13" t="s">
        <v>25</v>
      </c>
      <c r="F17" s="13" t="s">
        <v>25</v>
      </c>
      <c r="G17" s="4">
        <f t="shared" si="1"/>
        <v>54</v>
      </c>
      <c r="H17" s="5">
        <v>1</v>
      </c>
      <c r="I17" s="2">
        <f t="shared" si="2"/>
        <v>93.83522727272727</v>
      </c>
    </row>
    <row r="18" spans="1:9" ht="12">
      <c r="A18" s="6" t="s">
        <v>18</v>
      </c>
      <c r="B18" s="2">
        <v>53447</v>
      </c>
      <c r="C18" s="4">
        <v>3.4</v>
      </c>
      <c r="D18" s="4">
        <v>11.5</v>
      </c>
      <c r="E18" s="13" t="s">
        <v>25</v>
      </c>
      <c r="F18" s="13" t="s">
        <v>25</v>
      </c>
      <c r="G18" s="4">
        <f t="shared" si="1"/>
        <v>39.1</v>
      </c>
      <c r="H18" s="5">
        <v>1</v>
      </c>
      <c r="I18" s="2">
        <f t="shared" si="2"/>
        <v>395.7912310606061</v>
      </c>
    </row>
    <row r="19" spans="1:9" ht="12">
      <c r="A19" s="6" t="s">
        <v>19</v>
      </c>
      <c r="B19" s="2">
        <v>89911</v>
      </c>
      <c r="C19" s="4">
        <v>2.5</v>
      </c>
      <c r="D19" s="4">
        <v>11.3</v>
      </c>
      <c r="E19" s="13" t="s">
        <v>25</v>
      </c>
      <c r="F19" s="13" t="s">
        <v>25</v>
      </c>
      <c r="G19" s="4">
        <f t="shared" si="1"/>
        <v>28.25</v>
      </c>
      <c r="H19" s="5">
        <v>1</v>
      </c>
      <c r="I19" s="2">
        <f t="shared" si="2"/>
        <v>481.0579071969697</v>
      </c>
    </row>
    <row r="20" spans="1:9" ht="12">
      <c r="A20" s="6" t="s">
        <v>27</v>
      </c>
      <c r="B20" s="2">
        <v>88604</v>
      </c>
      <c r="C20" s="4">
        <v>2.1</v>
      </c>
      <c r="D20" s="4">
        <v>11.1</v>
      </c>
      <c r="E20" s="13" t="s">
        <v>25</v>
      </c>
      <c r="F20" s="13" t="s">
        <v>25</v>
      </c>
      <c r="G20" s="4">
        <f t="shared" si="1"/>
        <v>23.31</v>
      </c>
      <c r="H20" s="5">
        <v>1.01</v>
      </c>
      <c r="I20" s="2">
        <f t="shared" si="2"/>
        <v>395.07818795454546</v>
      </c>
    </row>
    <row r="21" spans="1:9" ht="12">
      <c r="A21" s="6" t="s">
        <v>22</v>
      </c>
      <c r="B21" s="2">
        <v>598514</v>
      </c>
      <c r="C21" s="4">
        <v>1.8</v>
      </c>
      <c r="D21" s="4">
        <v>10.9</v>
      </c>
      <c r="E21" s="13" t="s">
        <v>25</v>
      </c>
      <c r="F21" s="13" t="s">
        <v>25</v>
      </c>
      <c r="G21" s="4">
        <f t="shared" si="1"/>
        <v>19.62</v>
      </c>
      <c r="H21" s="5">
        <v>1.03</v>
      </c>
      <c r="I21" s="2">
        <f t="shared" si="2"/>
        <v>2290.7443220454547</v>
      </c>
    </row>
    <row r="22" spans="1:9" ht="12">
      <c r="A22" s="6" t="s">
        <v>28</v>
      </c>
      <c r="B22" s="2">
        <f>SUM(B16:B21)</f>
        <v>853142</v>
      </c>
      <c r="I22" s="2">
        <f>SUM(I16:I21)</f>
        <v>3822.078239166667</v>
      </c>
    </row>
    <row r="24" spans="1:9" s="1" customFormat="1" ht="12">
      <c r="A24" s="1" t="s">
        <v>29</v>
      </c>
      <c r="B24" s="15">
        <f>B13+B22</f>
        <v>3932012</v>
      </c>
      <c r="I24" s="15">
        <f>I13+I22</f>
        <v>54046.70939446969</v>
      </c>
    </row>
    <row r="26" ht="12">
      <c r="A26" s="1" t="s">
        <v>30</v>
      </c>
    </row>
    <row r="27" ht="12">
      <c r="A27" s="6" t="s">
        <v>31</v>
      </c>
    </row>
    <row r="28" ht="12">
      <c r="A28" s="6" t="s">
        <v>32</v>
      </c>
    </row>
    <row r="30" ht="12">
      <c r="A30" s="6" t="s">
        <v>33</v>
      </c>
    </row>
    <row r="31" ht="12">
      <c r="A31" s="6" t="s">
        <v>34</v>
      </c>
    </row>
    <row r="32" ht="12">
      <c r="A32" s="6" t="s">
        <v>35</v>
      </c>
    </row>
    <row r="33" ht="12">
      <c r="A33" s="6" t="s">
        <v>36</v>
      </c>
    </row>
    <row r="34" ht="12">
      <c r="A34" s="6" t="s">
        <v>37</v>
      </c>
    </row>
    <row r="36" ht="12">
      <c r="A36" s="6" t="s">
        <v>38</v>
      </c>
    </row>
  </sheetData>
  <printOptions gridLines="1"/>
  <pageMargins left="0.75" right="0.75" top="1" bottom="1" header="0.5" footer="0.5"/>
  <pageSetup horizontalDpi="600" verticalDpi="6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2008-07-09T16:44:32Z</dcterms:created>
  <dcterms:modified xsi:type="dcterms:W3CDTF">2009-04-08T04:27:00Z</dcterms:modified>
  <cp:category/>
  <cp:version/>
  <cp:contentType/>
  <cp:contentStatus/>
</cp:coreProperties>
</file>