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2.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27" activeTab="0"/>
  </bookViews>
  <sheets>
    <sheet name="INDEX" sheetId="1" r:id="rId1"/>
    <sheet name="Energy Demand" sheetId="2" r:id="rId2"/>
    <sheet name="Electricity Demand" sheetId="3" r:id="rId3"/>
    <sheet name="2020 Energy Goals" sheetId="4" r:id="rId4"/>
    <sheet name="2020 Energy Goals (detailed)" sheetId="5" r:id="rId5"/>
    <sheet name="Electricity Graph" sheetId="6" r:id="rId6"/>
    <sheet name="Renewable Goals" sheetId="7" r:id="rId7"/>
    <sheet name="World Energy Growth Rates" sheetId="8" r:id="rId8"/>
    <sheet name="Capacity Factors" sheetId="9" r:id="rId9"/>
    <sheet name="Subsidies" sheetId="10" r:id="rId10"/>
    <sheet name="Carbon Dioxide Emissions" sheetId="11" r:id="rId11"/>
    <sheet name="CO2 Reductions" sheetId="12" r:id="rId12"/>
    <sheet name="Emissions Graph" sheetId="13" r:id="rId13"/>
  </sheets>
  <externalReferences>
    <externalReference r:id="rId16"/>
    <externalReference r:id="rId17"/>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0">'Carbon Dioxide Emissions'!$A$1:$F$32</definedName>
    <definedName name="_xlnm.Print_Area" localSheetId="6">'Renewable Goals'!$A$1:$H$28</definedName>
    <definedName name="T" localSheetId="10">#REF!</definedName>
    <definedName name="T">#REF!</definedName>
  </definedNames>
  <calcPr fullCalcOnLoad="1"/>
</workbook>
</file>

<file path=xl/sharedStrings.xml><?xml version="1.0" encoding="utf-8"?>
<sst xmlns="http://schemas.openxmlformats.org/spreadsheetml/2006/main" count="264" uniqueCount="160">
  <si>
    <t>Average Capacity Factors for Selected Electric Power Sources in the United States</t>
  </si>
  <si>
    <t>Source</t>
  </si>
  <si>
    <t>Capacity Factor</t>
  </si>
  <si>
    <t>Percent</t>
  </si>
  <si>
    <t>Fossil Fuels and Nuclear</t>
  </si>
  <si>
    <t>Coal</t>
  </si>
  <si>
    <t>Oil</t>
  </si>
  <si>
    <t>Natural Gas</t>
  </si>
  <si>
    <t>Nuclear</t>
  </si>
  <si>
    <t>Renewables</t>
  </si>
  <si>
    <t>Wind</t>
  </si>
  <si>
    <t>Solar Photovoltaics</t>
  </si>
  <si>
    <t>Solar Thermal</t>
  </si>
  <si>
    <t>Geothermal</t>
  </si>
  <si>
    <t>Biomass</t>
  </si>
  <si>
    <t>Hydropower</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</si>
  <si>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</si>
  <si>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</si>
  <si>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r>
      <t xml:space="preserve">Source: Fossil fuels and Nuclear from "Average Capacity Factors by Energy Source, 1996 through 2007," Table A.6 in U.S. Department of Energy (DOE), Energy Information Administration, </t>
    </r>
    <r>
      <rPr>
        <i/>
        <sz val="10"/>
        <rFont val="Arial"/>
        <family val="2"/>
      </rPr>
      <t>Electric Power Annual 2007</t>
    </r>
    <r>
      <rPr>
        <sz val="10"/>
        <rFont val="Arial"/>
        <family val="2"/>
      </rPr>
      <t xml:space="preserve"> (Washington, DC: January 2009); Renewables from DOE, National Renewable Energy Laboratory, </t>
    </r>
    <r>
      <rPr>
        <i/>
        <sz val="10"/>
        <rFont val="Arial"/>
        <family val="2"/>
      </rPr>
      <t>Power Technologies Energy Data Book</t>
    </r>
    <r>
      <rPr>
        <sz val="10"/>
        <rFont val="Arial"/>
        <family val="2"/>
      </rPr>
      <t xml:space="preserve"> (Golden, CO: August 2006), p. 201.</t>
    </r>
  </si>
  <si>
    <t>Energy Source</t>
  </si>
  <si>
    <t>Average Annual Growth Rate</t>
  </si>
  <si>
    <t>Compound Annual Growth Rate</t>
  </si>
  <si>
    <t>Wind Power</t>
  </si>
  <si>
    <t>Geothermal Power *</t>
  </si>
  <si>
    <t>Geothermal Heat</t>
  </si>
  <si>
    <t>Hydroelectric</t>
  </si>
  <si>
    <t>Nuclear Power</t>
  </si>
  <si>
    <t>Biodiesel</t>
  </si>
  <si>
    <t>Fuel Ethanol</t>
  </si>
  <si>
    <t>World Energy Growth Rates by Source, 2000-2009</t>
  </si>
  <si>
    <r>
      <t xml:space="preserve">Source: Compiled by Earth Policy Institute with wind power from Global Wind Energy Council, </t>
    </r>
    <r>
      <rPr>
        <i/>
        <sz val="10"/>
        <rFont val="Arial"/>
        <family val="2"/>
      </rPr>
      <t>Global Wind 2009 Report</t>
    </r>
    <r>
      <rPr>
        <sz val="10"/>
        <rFont val="Arial"/>
        <family val="2"/>
      </rPr>
      <t xml:space="preserve"> (Brussels: 2010), p. 12; solar photovoltaics data from European Photovoltaic Industry Association (EPIA), </t>
    </r>
    <r>
      <rPr>
        <i/>
        <sz val="10"/>
        <rFont val="Arial"/>
        <family val="2"/>
      </rPr>
      <t>Global Market Outlook for Photovoltaics Until 2013</t>
    </r>
    <r>
      <rPr>
        <sz val="10"/>
        <rFont val="Arial"/>
        <family val="2"/>
      </rPr>
      <t xml:space="preserve"> (Brussels: April 2009), pp. 3-4; 2007-2009 from EPIA, </t>
    </r>
    <r>
      <rPr>
        <i/>
        <sz val="10"/>
        <rFont val="Arial"/>
        <family val="2"/>
      </rPr>
      <t>Global Market Outlook for Photovoltaics Until 2014</t>
    </r>
    <r>
      <rPr>
        <sz val="10"/>
        <rFont val="Arial"/>
        <family val="2"/>
      </rPr>
      <t xml:space="preserve"> (Brussels: May 2010), p. 5; geothermal power from International Geothermal Association, "Installed Generating Capacity," at www.geothermal-energy.org/226,installed_generating_capacity.html, updated 2 July 2010; and from Alison Holm et al., </t>
    </r>
    <r>
      <rPr>
        <i/>
        <sz val="10"/>
        <rFont val="Arial"/>
        <family val="2"/>
      </rPr>
      <t>Geothermal Energy International Market Update</t>
    </r>
    <r>
      <rPr>
        <sz val="10"/>
        <rFont val="Arial"/>
        <family val="2"/>
      </rPr>
      <t xml:space="preserve"> (Washington, DC: Geothermal Energy Association, May 2010), p. 4; geothermal heat from International Geothermal Association, "Direct Uses," at www.geothermal-energy.org/246,direct_uses.html, updated 5 July 2010; Renewable Energy Policy Network for the 21st Century (REN21), </t>
    </r>
    <r>
      <rPr>
        <i/>
        <sz val="10"/>
        <rFont val="Arial"/>
        <family val="2"/>
      </rPr>
      <t xml:space="preserve">Renewables Global Status Report </t>
    </r>
    <r>
      <rPr>
        <sz val="10"/>
        <rFont val="Arial"/>
        <family val="2"/>
      </rPr>
      <t xml:space="preserve">(Paris: REN21 Secretariat, </t>
    </r>
  </si>
  <si>
    <r>
      <t xml:space="preserve"> various years);</t>
    </r>
    <r>
      <rPr>
        <b/>
        <sz val="10"/>
        <rFont val="Arial"/>
        <family val="2"/>
      </rPr>
      <t xml:space="preserve"> </t>
    </r>
    <r>
      <rPr>
        <sz val="10"/>
        <rFont val="Arial"/>
        <family val="2"/>
      </rPr>
      <t xml:space="preserve">hydroelectric, oil, natural gas, nuclear, and coal from BP, </t>
    </r>
    <r>
      <rPr>
        <i/>
        <sz val="10"/>
        <rFont val="Arial"/>
        <family val="2"/>
      </rPr>
      <t xml:space="preserve">Statistical Review of World Energy June 2010 </t>
    </r>
    <r>
      <rPr>
        <sz val="10"/>
        <rFont val="Arial"/>
        <family val="2"/>
      </rPr>
      <t xml:space="preserve">(London: 2010); biodiesel from F.O. Licht, </t>
    </r>
    <r>
      <rPr>
        <i/>
        <sz val="10"/>
        <rFont val="Arial"/>
        <family val="2"/>
      </rPr>
      <t>World Ethanol and Biofuels Report</t>
    </r>
    <r>
      <rPr>
        <sz val="10"/>
        <rFont val="Arial"/>
        <family val="2"/>
      </rPr>
      <t xml:space="preserve">, vol. 7, no. 2 (23 September 2008), p. 29; and from F.O.Licht, </t>
    </r>
    <r>
      <rPr>
        <i/>
        <sz val="10"/>
        <rFont val="Arial"/>
        <family val="2"/>
      </rPr>
      <t>World Ethanol and Biofuels Report</t>
    </r>
    <r>
      <rPr>
        <sz val="10"/>
        <rFont val="Arial"/>
        <family val="2"/>
      </rPr>
      <t xml:space="preserve">, vol. 8, no. 13 (15 March 2010), p. 265; fuel ethanol from F.O. Licht, </t>
    </r>
    <r>
      <rPr>
        <i/>
        <sz val="10"/>
        <rFont val="Arial"/>
        <family val="2"/>
      </rPr>
      <t>World Ethanol and Biofuels Report</t>
    </r>
    <r>
      <rPr>
        <sz val="10"/>
        <rFont val="Arial"/>
        <family val="2"/>
      </rPr>
      <t xml:space="preserve">, vol. 7, no. 18 (26 May 2009), p. 3; and from F.O. Licht, </t>
    </r>
    <r>
      <rPr>
        <i/>
        <sz val="10"/>
        <rFont val="Arial"/>
        <family val="2"/>
      </rPr>
      <t>World Ethanol and Biofuels Report</t>
    </r>
    <r>
      <rPr>
        <sz val="10"/>
        <rFont val="Arial"/>
        <family val="2"/>
      </rPr>
      <t>, vol. 8, no. 16 (28 April 2010), p. 328.</t>
    </r>
  </si>
  <si>
    <t>Installed Capacity 2008</t>
  </si>
  <si>
    <t>Installed Capacity 2020</t>
  </si>
  <si>
    <t>Electricity and Heat Generation 2008</t>
  </si>
  <si>
    <t>Electricity and Heat Generation 2020</t>
  </si>
  <si>
    <t>Growth from 2008 to 2020</t>
  </si>
  <si>
    <t>Share of Total Electricity and Heat Generation from Renewables in 2020</t>
  </si>
  <si>
    <t>Electricity Generating Capacity</t>
  </si>
  <si>
    <t>Electrical Gigawatts</t>
  </si>
  <si>
    <t>Petajoules</t>
  </si>
  <si>
    <t>x-fold</t>
  </si>
  <si>
    <t>Solar Thermal Power Plants</t>
  </si>
  <si>
    <t>Total</t>
  </si>
  <si>
    <t>Thermal Energy Capacity</t>
  </si>
  <si>
    <t>Thermal Gigawatts</t>
  </si>
  <si>
    <t>Solar Rooftop Water and Space Heaters</t>
  </si>
  <si>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</si>
  <si>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</si>
  <si>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</si>
  <si>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</si>
  <si>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</si>
  <si>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</si>
  <si>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</si>
  <si>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</si>
  <si>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</si>
  <si>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t>Goal for 2020</t>
  </si>
  <si>
    <t xml:space="preserve">Electricity and Heat Generation from Fossil Fuels and Nuclear </t>
  </si>
  <si>
    <t>Gas</t>
  </si>
  <si>
    <t>Heat</t>
  </si>
  <si>
    <t>Electricity Generation from Renewables</t>
  </si>
  <si>
    <t xml:space="preserve">Thermal Energy Capture from Renewable Sources </t>
  </si>
  <si>
    <r>
      <t xml:space="preserve">Transportation Fuel Consumption </t>
    </r>
    <r>
      <rPr>
        <u val="single"/>
        <vertAlign val="superscript"/>
        <sz val="10"/>
        <rFont val="Arial"/>
        <family val="2"/>
      </rPr>
      <t>(2)</t>
    </r>
  </si>
  <si>
    <t>Total Energy Consumption</t>
  </si>
  <si>
    <t>Notes: (1) Columns may not add to totals due to rounding; (2) Transportation energy consumption in 2020 is lower than in 2008 because, due to efficiency gains, an electrified transport system requires far less energy than a fossil-fuel-based one. 1 petajoule is equal to 1 billion megajoules.</t>
  </si>
  <si>
    <t>World Primary Energy Demand in 2006, with IEA Projection for 2008 and 2020</t>
  </si>
  <si>
    <t>Growth Rate,
2006-2015</t>
  </si>
  <si>
    <t>Growth Rate,
2015-2020</t>
  </si>
  <si>
    <t>World Primary Energy Demand 2006</t>
  </si>
  <si>
    <t>World Primary Energy Demand 2008</t>
  </si>
  <si>
    <t>World Primary Energy Demand 2020</t>
  </si>
  <si>
    <t>Million Tons Oil Equivalent</t>
  </si>
  <si>
    <t xml:space="preserve">Coal </t>
  </si>
  <si>
    <t>of which Transport</t>
  </si>
  <si>
    <t>Hydro</t>
  </si>
  <si>
    <t>Biomass and Waste</t>
  </si>
  <si>
    <t>Other Renewables</t>
  </si>
  <si>
    <t>Total Non-renewable</t>
  </si>
  <si>
    <t>Total Renewable</t>
  </si>
  <si>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</si>
  <si>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</si>
  <si>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t>World Electricity Demand in 2006, with IEA Projection for 2008 and 2020</t>
  </si>
  <si>
    <t>Electricity Source</t>
  </si>
  <si>
    <t>World Electricity Demand, 2006</t>
  </si>
  <si>
    <t>World Electricity Demand, 2008</t>
  </si>
  <si>
    <t>World Electricity Demand, 2020</t>
  </si>
  <si>
    <t>Terawatt-hours</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</si>
  <si>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</si>
  <si>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</si>
  <si>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</si>
  <si>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</si>
  <si>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</si>
  <si>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</si>
  <si>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</si>
  <si>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World Energy Consumption in 2008 and Plan B Goals for 2020 (Detailed)</t>
  </si>
  <si>
    <t>World Power and Energy from Renewables in 2008 and Plan B Goals for 2020</t>
  </si>
  <si>
    <r>
      <t xml:space="preserve">Source: Calculated by Earth Policy Institute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</si>
  <si>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 Note: Due to lack of complete data for 2009, growth rates for geothermal power are for 2000-2010.</t>
  </si>
  <si>
    <r>
      <t xml:space="preserve">Source: Wind electricity from Global Wind Energy Council, </t>
    </r>
    <r>
      <rPr>
        <i/>
        <sz val="10"/>
        <rFont val="Arial"/>
        <family val="2"/>
      </rPr>
      <t>Global Wind 2009 Report</t>
    </r>
    <r>
      <rPr>
        <sz val="10"/>
        <rFont val="Arial"/>
        <family val="2"/>
      </rPr>
      <t xml:space="preserve"> (Brussels: 2010), p. 12; solar photovoltaics from European Photovoltaic Industry Association (EPIA), </t>
    </r>
    <r>
      <rPr>
        <i/>
        <sz val="10"/>
        <rFont val="Arial"/>
        <family val="2"/>
      </rPr>
      <t>Global Market Outlook for Photovoltaics Until 2014</t>
    </r>
    <r>
      <rPr>
        <sz val="10"/>
        <rFont val="Arial"/>
        <family val="2"/>
      </rPr>
      <t xml:space="preserve"> (Brussels: May 2010), p. 5;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IEA SolarPACES, and European Solar Thermal Electricity Association, May 2009), p. 7; geothermal electricity, biomass electricity and heat, hydropower, including tidal and wave power, and rooftop solar water and space heaters from Renewable Energy Policy Network for the 21st Century, </t>
    </r>
    <r>
      <rPr>
        <i/>
        <sz val="10"/>
        <rFont val="Arial"/>
        <family val="2"/>
      </rPr>
      <t xml:space="preserve">Renewables 2010 Global Status Report </t>
    </r>
    <r>
      <rPr>
        <sz val="10"/>
        <rFont val="Arial"/>
        <family val="2"/>
      </rPr>
      <t xml:space="preserve">(Paris: REN21 Secretariat, 2010), pp. 54, 56; geothermal heat from Jefferson Tester et al., </t>
    </r>
    <r>
      <rPr>
        <i/>
        <sz val="10"/>
        <rFont val="Arial"/>
        <family val="2"/>
      </rPr>
      <t xml:space="preserve">The Future of Geothermal Energy: Impact of Enhanced Geothermal Systems (EGS) on the United States in the </t>
    </r>
  </si>
  <si>
    <r>
      <t>21st Century</t>
    </r>
    <r>
      <rPr>
        <sz val="10"/>
        <rFont val="Arial"/>
        <family val="2"/>
      </rPr>
      <t xml:space="preserve"> (Cambridge, MA: Massachusetts Institute of Technology, 2006), p. 9</t>
    </r>
    <r>
      <rPr>
        <sz val="10"/>
        <rFont val="Arial"/>
        <family val="0"/>
      </rPr>
      <t xml:space="preserve">;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0"/>
      </rPr>
      <t xml:space="preserve"> (Golden, CO: August 2006).</t>
    </r>
  </si>
  <si>
    <t>GRAPH: World Electricity Generation by Energy Source in 2008 and in the Plan B Economy of 2020</t>
  </si>
  <si>
    <t>Fossil Fuel Consumption Subsidies in Selected Countries by Fuel Type, 2009</t>
  </si>
  <si>
    <t>Plan B Carbon Dioxide Emissions Reductions and Sequestration in 2020</t>
  </si>
  <si>
    <t>GRAPH: Plan B Carbon Dioxide Emissions Reduction Goals for 2020</t>
  </si>
  <si>
    <t>Action</t>
  </si>
  <si>
    <t>Amount</t>
  </si>
  <si>
    <t>Million Tons of Carbon</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</si>
  <si>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</si>
  <si>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</si>
  <si>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</si>
  <si>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</si>
  <si>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</si>
  <si>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</si>
  <si>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</si>
  <si>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</si>
  <si>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</si>
  <si>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</si>
  <si>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</si>
  <si>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</si>
  <si>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t>Iran</t>
  </si>
  <si>
    <t>Russia</t>
  </si>
  <si>
    <t>India</t>
  </si>
  <si>
    <t>China</t>
  </si>
  <si>
    <t>Indonesia</t>
  </si>
  <si>
    <t>Subsidies (Billion Dollars)</t>
  </si>
  <si>
    <t xml:space="preserve">  per capita (Dollars)</t>
  </si>
  <si>
    <t xml:space="preserve">  as share of GDP (Percent)</t>
  </si>
  <si>
    <t>Rate of Subsidization (Percent)</t>
  </si>
  <si>
    <t>By Fuel</t>
  </si>
  <si>
    <t>Oil (Billion Dollars)</t>
  </si>
  <si>
    <t>n/a</t>
  </si>
  <si>
    <t xml:space="preserve">  Rate of Subsidization (Percent)</t>
  </si>
  <si>
    <t>Natural Gas (Billion Dollars)</t>
  </si>
  <si>
    <t>Coal (Billion Dollars)</t>
  </si>
  <si>
    <t>Electricity (Billion Dollars)</t>
  </si>
  <si>
    <r>
      <t xml:space="preserve">Source: Compiled by Earth Policy Institute from International Energy Agency, </t>
    </r>
    <r>
      <rPr>
        <i/>
        <sz val="10"/>
        <rFont val="Arial"/>
        <family val="2"/>
      </rPr>
      <t>World Energy Outlook 2010</t>
    </r>
    <r>
      <rPr>
        <sz val="10"/>
        <rFont val="Arial"/>
        <family val="0"/>
      </rPr>
      <t xml:space="preserve"> (Paris: 9 November 2010), pp. 598, 601, 605, 611, 614.</t>
    </r>
  </si>
  <si>
    <t>Note: n/a indicates data that are unavailable.  The five countries profiled are those selected and analyzed by the International Energy Agency; they have some of the largest fossil fuel subsidies but have plans to introduce market-based pricing gradually in the future.  For a list of fossil fuel subsidies by fuel and country, see www.worldenergyoutlook.org/docs/weo2010/key_graphs.pdf.</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</si>
  <si>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</si>
  <si>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</si>
  <si>
    <t>World Carbon Dioxide Emissions from Fossil Fuel Combustion in 2006 and 2008, with IEA Projection for 2020</t>
  </si>
  <si>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</si>
  <si>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</si>
  <si>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</si>
  <si>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</si>
  <si>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</si>
  <si>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</si>
  <si>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</si>
  <si>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</si>
  <si>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</si>
  <si>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</si>
  <si>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</si>
  <si>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</si>
  <si>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</si>
  <si>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2"/>
      </rPr>
      <t xml:space="preserve"> Emissions, 2008 </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</si>
  <si>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</si>
  <si>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</si>
  <si>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Notes: </t>
    </r>
    <r>
      <rPr>
        <sz val="10"/>
        <rFont val="Arial"/>
        <family val="0"/>
      </rPr>
      <t>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Growth rates and 2020 projection are for the International Energy Agency Reference Scenario, which is "based on established trends and policies, without new initiatives by governments on energy security or climate change."</t>
    </r>
  </si>
  <si>
    <r>
      <t xml:space="preserve">Source: Calculated by Earth Policy Institute with rates, 2006 data, and 2020 projection from International Energy Agency (IEA), </t>
    </r>
    <r>
      <rPr>
        <i/>
        <sz val="10"/>
        <rFont val="Arial"/>
        <family val="2"/>
      </rPr>
      <t>World Energy Outlook 2008</t>
    </r>
    <r>
      <rPr>
        <sz val="10"/>
        <rFont val="Arial"/>
        <family val="2"/>
      </rPr>
      <t xml:space="preserve"> (Paris: 2008), p. 507; 2008 data from International Energy Agency (IEA), </t>
    </r>
    <r>
      <rPr>
        <i/>
        <sz val="10"/>
        <rFont val="Arial"/>
        <family val="2"/>
      </rPr>
      <t>World Energy Outlook 2010</t>
    </r>
    <r>
      <rPr>
        <sz val="10"/>
        <rFont val="Arial"/>
        <family val="2"/>
      </rPr>
      <t xml:space="preserve"> (Paris: 2010), p. 620, with bunker data from Michael Chen, e-mail to Alexandra Giese, Earth Policy Institute, 30 November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</si>
  <si>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</si>
  <si>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World on the Edge - Energy Data - Overview</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</si>
</sst>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36">
    <font>
      <sz val="10"/>
      <name val="Arial"/>
      <family val="0"/>
    </font>
    <font>
      <sz val="8"/>
      <name val="Arial"/>
      <family val="0"/>
    </font>
    <font>
      <b/>
      <sz val="10"/>
      <name val="Arial"/>
      <family val="2"/>
    </font>
    <font>
      <i/>
      <sz val="10"/>
      <name val="Arial"/>
      <family val="2"/>
    </font>
    <font>
      <u val="single"/>
      <sz val="10"/>
      <color indexed="12"/>
      <name val="Arial"/>
      <family val="0"/>
    </font>
    <font>
      <sz val="10"/>
      <name val="Courie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vertAlign val="superscript"/>
      <sz val="10"/>
      <name val="Arial"/>
      <family val="2"/>
    </font>
    <font>
      <u val="single"/>
      <vertAlign val="superscript"/>
      <sz val="10"/>
      <name val="Arial"/>
      <family val="2"/>
    </font>
    <font>
      <sz val="14"/>
      <name val="Arial"/>
      <family val="2"/>
    </font>
    <font>
      <sz val="11.5"/>
      <name val="Arial"/>
      <family val="2"/>
    </font>
    <font>
      <sz val="8"/>
      <color indexed="9"/>
      <name val="Arial"/>
      <family val="2"/>
    </font>
    <font>
      <sz val="9"/>
      <name val="Arial"/>
      <family val="2"/>
    </font>
    <font>
      <sz val="8"/>
      <name val="Helv"/>
      <family val="0"/>
    </font>
    <font>
      <b/>
      <sz val="10"/>
      <name val="Helv"/>
      <family val="0"/>
    </font>
    <font>
      <vertAlign val="subscript"/>
      <sz val="10"/>
      <name val="Arial"/>
      <family val="2"/>
    </font>
    <font>
      <b/>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2" fillId="0" borderId="3">
      <alignment horizontal="right" vertical="center"/>
      <protection/>
    </xf>
    <xf numFmtId="0" fontId="11"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33" fillId="22" borderId="0">
      <alignment horizontal="centerContinuous" wrapText="1"/>
      <protection/>
    </xf>
    <xf numFmtId="0" fontId="4" fillId="0" borderId="0" applyNumberFormat="0" applyFill="0" applyBorder="0" applyAlignment="0" applyProtection="0"/>
    <xf numFmtId="0" fontId="17" fillId="7" borderId="1" applyNumberFormat="0" applyAlignment="0" applyProtection="0"/>
    <xf numFmtId="0" fontId="18" fillId="0" borderId="7" applyNumberFormat="0" applyFill="0" applyAlignment="0" applyProtection="0"/>
    <xf numFmtId="0" fontId="19" fillId="23"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20" fillId="0" borderId="0">
      <alignment/>
      <protection/>
    </xf>
    <xf numFmtId="0" fontId="0" fillId="0" borderId="0">
      <alignment/>
      <protection/>
    </xf>
    <xf numFmtId="0" fontId="0" fillId="0" borderId="0">
      <alignment/>
      <protection/>
    </xf>
    <xf numFmtId="0" fontId="5" fillId="0" borderId="0">
      <alignment/>
      <protection/>
    </xf>
    <xf numFmtId="0" fontId="0" fillId="24" borderId="8" applyNumberFormat="0" applyFont="0" applyAlignment="0" applyProtection="0"/>
    <xf numFmtId="0" fontId="21" fillId="20" borderId="9" applyNumberFormat="0" applyAlignment="0" applyProtection="0"/>
    <xf numFmtId="9" fontId="0" fillId="0" borderId="0" applyFont="0" applyFill="0" applyBorder="0" applyAlignment="0" applyProtection="0"/>
    <xf numFmtId="0" fontId="32" fillId="0" borderId="0">
      <alignment horizontal="left"/>
      <protection/>
    </xf>
    <xf numFmtId="183" fontId="0" fillId="0" borderId="0" applyFill="0" applyBorder="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0" borderId="0" applyNumberFormat="0" applyFill="0" applyBorder="0" applyAlignment="0" applyProtection="0"/>
  </cellStyleXfs>
  <cellXfs count="184">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11" xfId="0" applyBorder="1" applyAlignment="1">
      <alignment/>
    </xf>
    <xf numFmtId="0" fontId="0" fillId="0" borderId="11" xfId="0" applyBorder="1" applyAlignment="1">
      <alignment horizontal="right"/>
    </xf>
    <xf numFmtId="0" fontId="0" fillId="0" borderId="0" xfId="0" applyAlignment="1">
      <alignment horizontal="left"/>
    </xf>
    <xf numFmtId="0" fontId="0" fillId="0" borderId="0" xfId="0" applyAlignment="1">
      <alignment horizontal="left" indent="2"/>
    </xf>
    <xf numFmtId="0" fontId="0" fillId="0" borderId="0" xfId="0" applyBorder="1" applyAlignment="1">
      <alignment horizontal="left" indent="2"/>
    </xf>
    <xf numFmtId="0" fontId="0" fillId="0" borderId="0" xfId="0" applyBorder="1" applyAlignment="1">
      <alignment horizontal="right"/>
    </xf>
    <xf numFmtId="164" fontId="0" fillId="0" borderId="0" xfId="0" applyNumberFormat="1" applyAlignment="1">
      <alignment horizontal="right"/>
    </xf>
    <xf numFmtId="0" fontId="0" fillId="0" borderId="11" xfId="0" applyBorder="1" applyAlignment="1">
      <alignment horizontal="left" indent="2"/>
    </xf>
    <xf numFmtId="164" fontId="0" fillId="0" borderId="11" xfId="0" applyNumberFormat="1" applyBorder="1" applyAlignment="1">
      <alignment horizontal="right"/>
    </xf>
    <xf numFmtId="164" fontId="0" fillId="0" borderId="0" xfId="0" applyNumberFormat="1" applyBorder="1" applyAlignment="1">
      <alignment horizontal="right"/>
    </xf>
    <xf numFmtId="0" fontId="0" fillId="0" borderId="0" xfId="0" applyAlignment="1">
      <alignment wrapText="1"/>
    </xf>
    <xf numFmtId="0" fontId="2" fillId="0" borderId="0" xfId="65" applyFont="1" applyBorder="1" applyAlignment="1" applyProtection="1">
      <alignment horizontal="left"/>
      <protection/>
    </xf>
    <xf numFmtId="0" fontId="2" fillId="0" borderId="0" xfId="65" applyFont="1" applyBorder="1">
      <alignment/>
      <protection/>
    </xf>
    <xf numFmtId="0" fontId="0" fillId="0" borderId="0" xfId="65" applyFont="1" applyBorder="1">
      <alignment/>
      <protection/>
    </xf>
    <xf numFmtId="0" fontId="0" fillId="0" borderId="11" xfId="65" applyFont="1" applyBorder="1" applyAlignment="1">
      <alignment horizontal="left"/>
      <protection/>
    </xf>
    <xf numFmtId="0" fontId="0" fillId="0" borderId="11" xfId="65" applyFont="1" applyBorder="1" applyAlignment="1" applyProtection="1">
      <alignment horizontal="right"/>
      <protection/>
    </xf>
    <xf numFmtId="0" fontId="0" fillId="0" borderId="11" xfId="65" applyFont="1" applyBorder="1" applyAlignment="1">
      <alignment horizontal="right"/>
      <protection/>
    </xf>
    <xf numFmtId="0" fontId="0" fillId="0" borderId="0" xfId="65" applyFont="1" applyBorder="1" applyAlignment="1" applyProtection="1">
      <alignment horizontal="right"/>
      <protection/>
    </xf>
    <xf numFmtId="0" fontId="0" fillId="0" borderId="0" xfId="65" applyFont="1" applyBorder="1" applyAlignment="1">
      <alignment horizontal="right"/>
      <protection/>
    </xf>
    <xf numFmtId="0" fontId="0" fillId="0" borderId="0" xfId="65" applyFont="1" applyBorder="1" applyProtection="1">
      <alignment/>
      <protection/>
    </xf>
    <xf numFmtId="165" fontId="0" fillId="0" borderId="0" xfId="65" applyNumberFormat="1" applyFont="1" applyBorder="1">
      <alignment/>
      <protection/>
    </xf>
    <xf numFmtId="0" fontId="0" fillId="0" borderId="0" xfId="0" applyBorder="1" applyAlignment="1">
      <alignment/>
    </xf>
    <xf numFmtId="164" fontId="0" fillId="0" borderId="0" xfId="0" applyNumberFormat="1" applyBorder="1" applyAlignment="1">
      <alignment/>
    </xf>
    <xf numFmtId="0" fontId="0" fillId="0" borderId="0" xfId="65" applyNumberFormat="1" applyFont="1" applyBorder="1" applyAlignment="1" applyProtection="1">
      <alignment vertical="top" wrapText="1"/>
      <protection/>
    </xf>
    <xf numFmtId="0" fontId="0" fillId="0" borderId="0" xfId="65" applyNumberFormat="1" applyFont="1" applyBorder="1" applyAlignment="1" applyProtection="1">
      <alignment vertical="justify" wrapText="1"/>
      <protection/>
    </xf>
    <xf numFmtId="0" fontId="0" fillId="0" borderId="0" xfId="65" applyNumberFormat="1" applyFont="1" applyFill="1" applyBorder="1" applyAlignment="1" applyProtection="1">
      <alignment vertical="justify" wrapText="1"/>
      <protection/>
    </xf>
    <xf numFmtId="164" fontId="0" fillId="0" borderId="0" xfId="65" applyNumberFormat="1" applyFont="1" applyFill="1" applyBorder="1" applyAlignment="1">
      <alignment horizontal="right"/>
      <protection/>
    </xf>
    <xf numFmtId="164" fontId="0" fillId="0" borderId="0" xfId="65" applyNumberFormat="1" applyFont="1" applyBorder="1" applyAlignment="1">
      <alignment horizontal="right"/>
      <protection/>
    </xf>
    <xf numFmtId="164" fontId="0" fillId="0" borderId="0" xfId="0" applyNumberFormat="1" applyFont="1" applyAlignment="1">
      <alignment horizontal="right"/>
    </xf>
    <xf numFmtId="164" fontId="0" fillId="0" borderId="11" xfId="0" applyNumberFormat="1" applyFont="1" applyBorder="1" applyAlignment="1">
      <alignment/>
    </xf>
    <xf numFmtId="0" fontId="0" fillId="0" borderId="11" xfId="0" applyFont="1" applyBorder="1" applyAlignment="1">
      <alignment/>
    </xf>
    <xf numFmtId="0" fontId="0" fillId="0" borderId="11" xfId="0" applyFont="1" applyBorder="1" applyAlignment="1">
      <alignment horizontal="right" wrapText="1"/>
    </xf>
    <xf numFmtId="0" fontId="0" fillId="0" borderId="11"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25" fillId="0" borderId="0" xfId="0" applyNumberFormat="1" applyFont="1" applyBorder="1" applyAlignment="1">
      <alignment/>
    </xf>
    <xf numFmtId="3" fontId="25" fillId="0" borderId="0" xfId="0" applyNumberFormat="1" applyFont="1" applyAlignment="1">
      <alignment/>
    </xf>
    <xf numFmtId="0" fontId="0" fillId="0" borderId="0" xfId="0" applyFont="1" applyAlignment="1">
      <alignment horizontal="left"/>
    </xf>
    <xf numFmtId="3" fontId="0" fillId="0" borderId="0" xfId="0" applyNumberFormat="1" applyFont="1" applyAlignment="1">
      <alignment/>
    </xf>
    <xf numFmtId="3" fontId="0" fillId="0" borderId="0" xfId="0" applyNumberFormat="1" applyFont="1" applyBorder="1" applyAlignment="1">
      <alignment/>
    </xf>
    <xf numFmtId="3" fontId="0" fillId="0" borderId="11" xfId="0" applyNumberFormat="1" applyBorder="1" applyAlignment="1">
      <alignment/>
    </xf>
    <xf numFmtId="0" fontId="25" fillId="0" borderId="0" xfId="0" applyFont="1" applyBorder="1" applyAlignment="1">
      <alignment/>
    </xf>
    <xf numFmtId="1" fontId="0" fillId="0" borderId="11"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0" fontId="0" fillId="0" borderId="11" xfId="0" applyFont="1" applyBorder="1" applyAlignment="1">
      <alignment horizontal="left"/>
    </xf>
    <xf numFmtId="3" fontId="0" fillId="0" borderId="11" xfId="0" applyNumberFormat="1" applyFont="1" applyBorder="1" applyAlignment="1">
      <alignment/>
    </xf>
    <xf numFmtId="0" fontId="3" fillId="0" borderId="0" xfId="0" applyFont="1" applyFill="1" applyAlignment="1">
      <alignment horizontal="left" vertical="top" wrapText="1"/>
    </xf>
    <xf numFmtId="0" fontId="0" fillId="0" borderId="0" xfId="0" applyAlignment="1">
      <alignment vertical="top" wrapText="1"/>
    </xf>
    <xf numFmtId="0" fontId="0" fillId="0" borderId="0" xfId="0" applyBorder="1" applyAlignment="1">
      <alignment horizontal="center"/>
    </xf>
    <xf numFmtId="3" fontId="0" fillId="0" borderId="0" xfId="0" applyNumberFormat="1" applyFill="1" applyAlignment="1">
      <alignment/>
    </xf>
    <xf numFmtId="0" fontId="0" fillId="0" borderId="0" xfId="0"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4" fontId="0" fillId="0" borderId="0" xfId="0" applyNumberFormat="1" applyAlignment="1">
      <alignment/>
    </xf>
    <xf numFmtId="0" fontId="0" fillId="0" borderId="0" xfId="0" applyNumberFormat="1" applyAlignment="1">
      <alignment horizontal="left" indent="2"/>
    </xf>
    <xf numFmtId="3" fontId="0" fillId="0" borderId="11" xfId="0" applyNumberFormat="1" applyFont="1" applyBorder="1" applyAlignment="1">
      <alignment/>
    </xf>
    <xf numFmtId="0" fontId="0" fillId="0" borderId="0" xfId="0" applyFont="1" applyBorder="1" applyAlignment="1">
      <alignment/>
    </xf>
    <xf numFmtId="0" fontId="0" fillId="0" borderId="0" xfId="0" applyFont="1" applyAlignment="1">
      <alignment horizontal="left" indent="2"/>
    </xf>
    <xf numFmtId="0" fontId="0" fillId="0" borderId="0" xfId="0" applyFont="1" applyFill="1" applyBorder="1" applyAlignment="1">
      <alignment/>
    </xf>
    <xf numFmtId="3" fontId="0" fillId="0" borderId="11" xfId="0" applyNumberFormat="1" applyFill="1" applyBorder="1" applyAlignment="1">
      <alignment/>
    </xf>
    <xf numFmtId="0" fontId="0" fillId="0" borderId="0" xfId="0" applyFont="1" applyFill="1" applyBorder="1" applyAlignment="1">
      <alignment horizontal="left" indent="2"/>
    </xf>
    <xf numFmtId="0" fontId="0" fillId="0" borderId="11" xfId="0" applyFont="1" applyFill="1" applyBorder="1" applyAlignment="1">
      <alignment horizontal="left" indent="2"/>
    </xf>
    <xf numFmtId="0" fontId="0" fillId="0" borderId="11" xfId="0" applyFont="1" applyFill="1" applyBorder="1" applyAlignment="1">
      <alignment/>
    </xf>
    <xf numFmtId="0" fontId="0" fillId="0" borderId="11" xfId="0" applyFont="1" applyBorder="1" applyAlignment="1">
      <alignment/>
    </xf>
    <xf numFmtId="167" fontId="2" fillId="0" borderId="0" xfId="0" applyNumberFormat="1" applyFont="1" applyAlignment="1">
      <alignment horizontal="left"/>
    </xf>
    <xf numFmtId="0" fontId="0" fillId="0" borderId="11" xfId="0" applyBorder="1" applyAlignment="1">
      <alignment horizontal="left"/>
    </xf>
    <xf numFmtId="0" fontId="0" fillId="0" borderId="11" xfId="0" applyBorder="1" applyAlignment="1">
      <alignment horizontal="right" wrapText="1"/>
    </xf>
    <xf numFmtId="164" fontId="0" fillId="0" borderId="0" xfId="0" applyNumberFormat="1" applyFont="1" applyBorder="1" applyAlignment="1">
      <alignment/>
    </xf>
    <xf numFmtId="0" fontId="0" fillId="0" borderId="0" xfId="0" applyFont="1" applyAlignment="1">
      <alignment/>
    </xf>
    <xf numFmtId="0" fontId="3" fillId="0" borderId="0" xfId="0" applyFont="1" applyFill="1" applyBorder="1" applyAlignment="1">
      <alignment horizontal="left" indent="2"/>
    </xf>
    <xf numFmtId="164" fontId="3" fillId="0" borderId="0" xfId="0" applyNumberFormat="1" applyFont="1" applyFill="1" applyBorder="1" applyAlignment="1">
      <alignment/>
    </xf>
    <xf numFmtId="3" fontId="3" fillId="0" borderId="0" xfId="0" applyNumberFormat="1" applyFont="1" applyFill="1" applyAlignment="1">
      <alignment/>
    </xf>
    <xf numFmtId="3" fontId="3" fillId="0" borderId="0" xfId="0" applyNumberFormat="1" applyFont="1" applyFill="1" applyBorder="1" applyAlignment="1">
      <alignment/>
    </xf>
    <xf numFmtId="0" fontId="3" fillId="0" borderId="0" xfId="0" applyFont="1" applyFill="1" applyAlignment="1">
      <alignment/>
    </xf>
    <xf numFmtId="3" fontId="0" fillId="0" borderId="0" xfId="0" applyNumberFormat="1" applyFill="1" applyBorder="1" applyAlignment="1">
      <alignment/>
    </xf>
    <xf numFmtId="3" fontId="0" fillId="0" borderId="11" xfId="0" applyNumberFormat="1" applyFill="1" applyBorder="1" applyAlignment="1">
      <alignment horizontal="right"/>
    </xf>
    <xf numFmtId="0" fontId="2"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Border="1" applyAlignment="1">
      <alignment horizontal="right" wrapText="1"/>
    </xf>
    <xf numFmtId="3" fontId="2" fillId="0" borderId="0" xfId="0" applyNumberFormat="1" applyFont="1" applyBorder="1" applyAlignment="1">
      <alignment/>
    </xf>
    <xf numFmtId="0" fontId="0" fillId="0" borderId="0" xfId="0" applyBorder="1" applyAlignment="1">
      <alignment vertical="top" wrapText="1"/>
    </xf>
    <xf numFmtId="0" fontId="4" fillId="0" borderId="0" xfId="55" applyAlignment="1" applyProtection="1">
      <alignment horizontal="left" wrapText="1"/>
      <protection/>
    </xf>
    <xf numFmtId="0" fontId="0" fillId="0" borderId="0" xfId="0" applyFont="1" applyAlignment="1">
      <alignment wrapText="1"/>
    </xf>
    <xf numFmtId="0" fontId="4" fillId="0" borderId="0" xfId="55" applyAlignment="1">
      <alignment/>
    </xf>
    <xf numFmtId="0" fontId="0" fillId="0" borderId="0" xfId="0" applyAlignment="1">
      <alignment vertical="top"/>
    </xf>
    <xf numFmtId="0" fontId="0" fillId="0" borderId="0" xfId="0" applyAlignment="1">
      <alignment horizontal="right" vertical="top"/>
    </xf>
    <xf numFmtId="0" fontId="3" fillId="0" borderId="0" xfId="0" applyFont="1" applyFill="1" applyAlignment="1">
      <alignment vertical="top" wrapText="1"/>
    </xf>
    <xf numFmtId="0" fontId="0" fillId="0" borderId="0" xfId="0" applyFont="1" applyFill="1" applyAlignment="1">
      <alignment horizontal="left" vertical="top" wrapText="1"/>
    </xf>
    <xf numFmtId="0" fontId="4" fillId="0" borderId="0" xfId="55" applyFont="1" applyAlignment="1">
      <alignment horizontal="left" wrapText="1"/>
    </xf>
    <xf numFmtId="0" fontId="4" fillId="0" borderId="0" xfId="55" applyAlignment="1">
      <alignment horizontal="left" wrapText="1"/>
    </xf>
    <xf numFmtId="0" fontId="0" fillId="0" borderId="0" xfId="55" applyFont="1" applyAlignment="1">
      <alignment horizontal="left" wrapText="1"/>
    </xf>
    <xf numFmtId="0" fontId="2" fillId="0" borderId="0" xfId="0" applyFont="1" applyAlignment="1">
      <alignment horizontal="left"/>
    </xf>
    <xf numFmtId="0" fontId="0" fillId="0" borderId="11" xfId="0" applyBorder="1" applyAlignment="1">
      <alignment horizontal="right" indent="3"/>
    </xf>
    <xf numFmtId="3" fontId="2"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0" fontId="0" fillId="0" borderId="0" xfId="0" applyBorder="1" applyAlignment="1">
      <alignment wrapText="1"/>
    </xf>
    <xf numFmtId="3" fontId="2" fillId="0" borderId="0" xfId="0" applyNumberFormat="1" applyFont="1" applyAlignment="1">
      <alignment horizontal="right" indent="3"/>
    </xf>
    <xf numFmtId="0" fontId="2" fillId="0" borderId="11" xfId="0" applyFont="1" applyBorder="1" applyAlignment="1">
      <alignment/>
    </xf>
    <xf numFmtId="166" fontId="2" fillId="0" borderId="11" xfId="0" applyNumberFormat="1" applyFont="1" applyBorder="1" applyAlignment="1">
      <alignment horizontal="right" indent="3"/>
    </xf>
    <xf numFmtId="0" fontId="2" fillId="0" borderId="0" xfId="55" applyFont="1" applyAlignment="1">
      <alignment horizontal="left"/>
    </xf>
    <xf numFmtId="0" fontId="0" fillId="0" borderId="0" xfId="0" applyBorder="1" applyAlignment="1">
      <alignment/>
    </xf>
    <xf numFmtId="164" fontId="0" fillId="0" borderId="0" xfId="0" applyNumberFormat="1" applyAlignment="1">
      <alignment/>
    </xf>
    <xf numFmtId="3" fontId="3" fillId="0" borderId="0" xfId="0" applyNumberFormat="1" applyFont="1" applyAlignment="1">
      <alignment/>
    </xf>
    <xf numFmtId="3" fontId="3" fillId="0" borderId="0" xfId="0" applyNumberFormat="1" applyFont="1" applyAlignment="1">
      <alignment horizontal="right"/>
    </xf>
    <xf numFmtId="0" fontId="3" fillId="0" borderId="0" xfId="0" applyFont="1" applyAlignment="1">
      <alignment/>
    </xf>
    <xf numFmtId="164" fontId="3" fillId="0" borderId="0" xfId="0" applyNumberFormat="1" applyFont="1" applyAlignment="1">
      <alignment/>
    </xf>
    <xf numFmtId="164" fontId="3" fillId="0" borderId="0" xfId="0" applyNumberFormat="1" applyFont="1" applyAlignment="1">
      <alignment horizontal="right"/>
    </xf>
    <xf numFmtId="164" fontId="0" fillId="0" borderId="0" xfId="0" applyNumberFormat="1" applyFont="1" applyAlignment="1">
      <alignment/>
    </xf>
    <xf numFmtId="3" fontId="3" fillId="0" borderId="11" xfId="0" applyNumberFormat="1" applyFont="1" applyBorder="1" applyAlignment="1">
      <alignment/>
    </xf>
    <xf numFmtId="3" fontId="3" fillId="0" borderId="11" xfId="0" applyNumberFormat="1" applyFont="1" applyBorder="1" applyAlignment="1">
      <alignment horizontal="right"/>
    </xf>
    <xf numFmtId="3" fontId="3" fillId="0" borderId="0" xfId="0" applyNumberFormat="1" applyFont="1" applyBorder="1" applyAlignment="1">
      <alignment/>
    </xf>
    <xf numFmtId="3" fontId="3" fillId="0" borderId="0" xfId="0" applyNumberFormat="1" applyFont="1" applyBorder="1" applyAlignment="1">
      <alignment horizontal="right"/>
    </xf>
    <xf numFmtId="0" fontId="0" fillId="0" borderId="0" xfId="0" applyAlignment="1">
      <alignment horizontal="right" vertical="top" wrapText="1"/>
    </xf>
    <xf numFmtId="0" fontId="2" fillId="0" borderId="0" xfId="0" applyFont="1" applyAlignment="1">
      <alignment wrapText="1"/>
    </xf>
    <xf numFmtId="0" fontId="0" fillId="0" borderId="12" xfId="0" applyBorder="1" applyAlignment="1">
      <alignment horizontal="right" wrapText="1"/>
    </xf>
    <xf numFmtId="0" fontId="0" fillId="0" borderId="11" xfId="0" applyFill="1" applyBorder="1" applyAlignment="1">
      <alignment horizontal="right" wrapText="1"/>
    </xf>
    <xf numFmtId="164" fontId="0" fillId="0" borderId="13"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 fontId="0" fillId="0" borderId="0" xfId="0" applyNumberFormat="1" applyFill="1" applyAlignment="1">
      <alignment/>
    </xf>
    <xf numFmtId="164" fontId="0" fillId="0" borderId="12" xfId="0" applyNumberFormat="1" applyFont="1" applyBorder="1" applyAlignment="1">
      <alignment/>
    </xf>
    <xf numFmtId="3" fontId="0" fillId="0" borderId="11" xfId="0" applyNumberFormat="1" applyFont="1" applyFill="1" applyBorder="1" applyAlignment="1">
      <alignment/>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3" fillId="0" borderId="0" xfId="0" applyFont="1" applyAlignment="1">
      <alignment horizontal="left" indent="6"/>
    </xf>
    <xf numFmtId="164" fontId="3" fillId="0" borderId="0" xfId="0" applyNumberFormat="1" applyFont="1" applyBorder="1" applyAlignment="1">
      <alignment/>
    </xf>
    <xf numFmtId="164" fontId="3" fillId="0" borderId="13" xfId="0" applyNumberFormat="1" applyFont="1" applyBorder="1" applyAlignment="1">
      <alignment/>
    </xf>
    <xf numFmtId="0" fontId="35" fillId="0" borderId="0" xfId="0" applyFont="1" applyAlignment="1">
      <alignment/>
    </xf>
    <xf numFmtId="3" fontId="3" fillId="0" borderId="0" xfId="0" applyNumberFormat="1" applyFont="1" applyFill="1" applyAlignment="1">
      <alignment horizontal="right"/>
    </xf>
    <xf numFmtId="0" fontId="0" fillId="0" borderId="0" xfId="0" applyFont="1" applyBorder="1" applyAlignment="1">
      <alignment horizontal="left" indent="4"/>
    </xf>
    <xf numFmtId="3" fontId="0" fillId="0" borderId="0" xfId="0" applyNumberFormat="1" applyFont="1" applyFill="1" applyAlignment="1">
      <alignment horizontal="right"/>
    </xf>
    <xf numFmtId="0" fontId="0" fillId="0" borderId="11" xfId="0" applyFont="1" applyBorder="1" applyAlignment="1">
      <alignment horizontal="left" indent="2"/>
    </xf>
    <xf numFmtId="3" fontId="0" fillId="0" borderId="11" xfId="0" applyNumberFormat="1" applyFont="1" applyFill="1" applyBorder="1" applyAlignment="1">
      <alignment horizontal="right"/>
    </xf>
    <xf numFmtId="0" fontId="0" fillId="0" borderId="0" xfId="0" applyFont="1" applyBorder="1" applyAlignment="1">
      <alignment horizontal="left" indent="2"/>
    </xf>
    <xf numFmtId="164" fontId="0" fillId="0" borderId="14" xfId="0" applyNumberFormat="1" applyFont="1" applyBorder="1" applyAlignment="1">
      <alignment/>
    </xf>
    <xf numFmtId="0" fontId="2" fillId="0" borderId="0" xfId="0" applyFont="1" applyBorder="1" applyAlignment="1">
      <alignment horizontal="left" indent="4"/>
    </xf>
    <xf numFmtId="164" fontId="2" fillId="0" borderId="0" xfId="0" applyNumberFormat="1" applyFont="1" applyBorder="1" applyAlignment="1">
      <alignment/>
    </xf>
    <xf numFmtId="166" fontId="2" fillId="0" borderId="0" xfId="0" applyNumberFormat="1" applyFont="1" applyBorder="1" applyAlignment="1">
      <alignment/>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xf>
    <xf numFmtId="0" fontId="0" fillId="0" borderId="0" xfId="0" applyAlignment="1">
      <alignment horizontal="left" wrapText="1"/>
    </xf>
    <xf numFmtId="0" fontId="0" fillId="0" borderId="15" xfId="0" applyBorder="1" applyAlignment="1">
      <alignment horizontal="center"/>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3" fillId="0" borderId="0" xfId="0" applyFont="1" applyFill="1"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65" applyNumberFormat="1" applyFont="1" applyFill="1" applyBorder="1" applyAlignment="1" applyProtection="1">
      <alignment horizontal="left" vertical="top" wrapText="1"/>
      <protection/>
    </xf>
    <xf numFmtId="0" fontId="2" fillId="0" borderId="0" xfId="65" applyNumberFormat="1" applyFont="1" applyFill="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Alignment="1">
      <alignment vertical="top" wrapText="1"/>
    </xf>
    <xf numFmtId="0" fontId="0" fillId="0" borderId="0" xfId="0" applyFont="1" applyBorder="1" applyAlignment="1">
      <alignment horizontal="left" vertical="top" wrapText="1"/>
    </xf>
    <xf numFmtId="0" fontId="0" fillId="0" borderId="14" xfId="0" applyBorder="1" applyAlignment="1">
      <alignment horizontal="center"/>
    </xf>
    <xf numFmtId="0" fontId="0" fillId="0" borderId="15" xfId="0" applyFill="1" applyBorder="1" applyAlignment="1">
      <alignment horizontal="center"/>
    </xf>
    <xf numFmtId="0" fontId="0" fillId="0" borderId="0" xfId="0" applyFont="1" applyAlignment="1">
      <alignment vertical="top" wrapText="1"/>
    </xf>
    <xf numFmtId="0" fontId="2" fillId="0" borderId="0" xfId="0" applyFont="1" applyAlignment="1">
      <alignment horizontal="lef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rmal_SOLAR" xfId="65"/>
    <cellStyle name="Note" xfId="66"/>
    <cellStyle name="Output" xfId="67"/>
    <cellStyle name="Percent" xfId="68"/>
    <cellStyle name="Source Text" xfId="69"/>
    <cellStyle name="Style 29" xfId="70"/>
    <cellStyle name="Title" xfId="71"/>
    <cellStyle name="Total"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chartsheet" Target="chartsheets/sheet2.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Electricity Generation by Energy Source in 2008 and 
in the Plan B Economy of 2020</a:t>
            </a:r>
          </a:p>
        </c:rich>
      </c:tx>
      <c:layout/>
      <c:spPr>
        <a:noFill/>
        <a:ln>
          <a:noFill/>
        </a:ln>
      </c:spPr>
    </c:title>
    <c:plotArea>
      <c:layout>
        <c:manualLayout>
          <c:xMode val="edge"/>
          <c:yMode val="edge"/>
          <c:x val="0.07675"/>
          <c:y val="0.125"/>
          <c:w val="0.85225"/>
          <c:h val="0.433"/>
        </c:manualLayout>
      </c:layout>
      <c:barChart>
        <c:barDir val="col"/>
        <c:grouping val="percentStack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c:spPr>
          </c:dPt>
          <c:dPt>
            <c:idx val="1"/>
            <c:invertIfNegative val="0"/>
            <c:spPr>
              <a:solidFill>
                <a:srgbClr val="000000"/>
              </a:solidFill>
            </c:spPr>
          </c:dPt>
          <c:val>
            <c:numLit>
              <c:ptCount val="2"/>
              <c:pt idx="0">
                <c:v>40.231335751812466</c:v>
              </c:pt>
              <c:pt idx="1">
                <c:v>0</c:v>
              </c:pt>
            </c:numLit>
          </c:val>
        </c:ser>
        <c:ser>
          <c:idx val="1"/>
          <c:order val="1"/>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08080"/>
              </a:solidFill>
            </c:spPr>
          </c:dPt>
          <c:val>
            <c:numLit>
              <c:ptCount val="2"/>
              <c:pt idx="0">
                <c:v>5.195580571558398</c:v>
              </c:pt>
              <c:pt idx="1">
                <c:v>0</c:v>
              </c:pt>
            </c:numLit>
          </c:val>
        </c:ser>
        <c:ser>
          <c:idx val="2"/>
          <c:order val="2"/>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c:spPr>
          </c:dPt>
          <c:dPt>
            <c:idx val="1"/>
            <c:invertIfNegative val="0"/>
            <c:spPr>
              <a:solidFill>
                <a:srgbClr val="C0C0C0"/>
              </a:solidFill>
            </c:spPr>
          </c:dPt>
          <c:val>
            <c:numLit>
              <c:ptCount val="2"/>
              <c:pt idx="0">
                <c:v>19.132048569057115</c:v>
              </c:pt>
              <c:pt idx="1">
                <c:v>4.239009491229102</c:v>
              </c:pt>
            </c:numLit>
          </c:val>
        </c:ser>
        <c:ser>
          <c:idx val="3"/>
          <c:order val="3"/>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99"/>
              </a:solidFill>
            </c:spPr>
          </c:dPt>
          <c:dPt>
            <c:idx val="1"/>
            <c:invertIfNegative val="0"/>
            <c:spPr>
              <a:solidFill>
                <a:srgbClr val="FFFF99"/>
              </a:solidFill>
            </c:spPr>
          </c:dPt>
          <c:val>
            <c:numLit>
              <c:ptCount val="2"/>
              <c:pt idx="0">
                <c:v>13.725185633942838</c:v>
              </c:pt>
              <c:pt idx="1">
                <c:v>10.136776860940957</c:v>
              </c:pt>
            </c:numLit>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66FF"/>
              </a:solidFill>
            </c:spPr>
          </c:dPt>
          <c:dPt>
            <c:idx val="1"/>
            <c:invertIfNegative val="0"/>
            <c:spPr>
              <a:solidFill>
                <a:srgbClr val="3366FF"/>
              </a:solidFill>
            </c:spPr>
          </c:dPt>
          <c:val>
            <c:numLit>
              <c:ptCount val="2"/>
              <c:pt idx="0">
                <c:v>17.600399811913455</c:v>
              </c:pt>
              <c:pt idx="1">
                <c:v>18.491483273130704</c:v>
              </c:pt>
            </c:numLit>
          </c:val>
        </c:ser>
        <c:ser>
          <c:idx val="5"/>
          <c:order val="5"/>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c:spPr>
          </c:dPt>
          <c:dPt>
            <c:idx val="1"/>
            <c:invertIfNegative val="0"/>
            <c:spPr>
              <a:solidFill>
                <a:srgbClr val="99CC00"/>
              </a:solidFill>
            </c:spPr>
          </c:dPt>
          <c:val>
            <c:numLit>
              <c:ptCount val="2"/>
              <c:pt idx="0">
                <c:v>4.115449661715722</c:v>
              </c:pt>
              <c:pt idx="1">
                <c:v>44.62499734088857</c:v>
              </c:pt>
            </c:numLit>
          </c:val>
        </c:ser>
        <c:ser>
          <c:idx val="6"/>
          <c:order val="6"/>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11.971275328323095</c:v>
              </c:pt>
            </c:numLit>
          </c:val>
        </c:ser>
        <c:ser>
          <c:idx val="7"/>
          <c:order val="7"/>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5.578124667611071</c:v>
              </c:pt>
            </c:numLit>
          </c:val>
        </c:ser>
        <c:ser>
          <c:idx val="8"/>
          <c:order val="8"/>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4.958333037876509</c:v>
              </c:pt>
            </c:numLit>
          </c:val>
        </c:ser>
        <c:overlap val="100"/>
        <c:axId val="853868"/>
        <c:axId val="7684813"/>
      </c:barChart>
      <c:catAx>
        <c:axId val="853868"/>
        <c:scaling>
          <c:orientation val="minMax"/>
        </c:scaling>
        <c:axPos val="b"/>
        <c:delete val="1"/>
        <c:majorTickMark val="out"/>
        <c:minorTickMark val="none"/>
        <c:tickLblPos val="nextTo"/>
        <c:crossAx val="7684813"/>
        <c:crosses val="autoZero"/>
        <c:auto val="1"/>
        <c:lblOffset val="100"/>
        <c:noMultiLvlLbl val="0"/>
      </c:catAx>
      <c:valAx>
        <c:axId val="7684813"/>
        <c:scaling>
          <c:orientation val="minMax"/>
        </c:scaling>
        <c:axPos val="l"/>
        <c:title>
          <c:tx>
            <c:rich>
              <a:bodyPr vert="horz" rot="-5400000" anchor="ctr"/>
              <a:lstStyle/>
              <a:p>
                <a:pPr algn="ctr">
                  <a:defRPr/>
                </a:pPr>
                <a:r>
                  <a:rPr lang="en-US" cap="none" sz="1150" b="0" i="0" u="none" baseline="0">
                    <a:latin typeface="Arial"/>
                    <a:ea typeface="Arial"/>
                    <a:cs typeface="Arial"/>
                  </a:rPr>
                  <a:t>Share of Electricity Generation</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53868"/>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Plan B Carbon Dioxide Emissions Reduction Goals for 2020 
</a:t>
            </a:r>
            <a:r>
              <a:rPr lang="en-US" cap="none" sz="1000" b="0" i="0" u="none" baseline="0">
                <a:latin typeface="Arial"/>
                <a:ea typeface="Arial"/>
                <a:cs typeface="Arial"/>
              </a:rPr>
              <a:t>(Million Tons of Carbon)</a:t>
            </a:r>
          </a:p>
        </c:rich>
      </c:tx>
      <c:layout>
        <c:manualLayout>
          <c:xMode val="factor"/>
          <c:yMode val="factor"/>
          <c:x val="-0.00425"/>
          <c:y val="0.0755"/>
        </c:manualLayout>
      </c:layout>
      <c:spPr>
        <a:noFill/>
        <a:ln>
          <a:noFill/>
        </a:ln>
      </c:spPr>
    </c:title>
    <c:plotArea>
      <c:layout>
        <c:manualLayout>
          <c:xMode val="edge"/>
          <c:yMode val="edge"/>
          <c:x val="0.283"/>
          <c:y val="0.40775"/>
          <c:w val="0.4345"/>
          <c:h val="0.36775"/>
        </c:manualLayout>
      </c:layout>
      <c:pieChart>
        <c:varyColors val="1"/>
        <c:ser>
          <c:idx val="2"/>
          <c:order val="0"/>
          <c:spPr>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latin typeface="Arial"/>
                        <a:ea typeface="Arial"/>
                        <a:cs typeface="Arial"/>
                      </a:rPr>
                      <a:t>Replacing fossil fuels with renewables for electricity and heat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0" b="0" i="0" u="none" baseline="0">
                        <a:latin typeface="Arial"/>
                        <a:ea typeface="Arial"/>
                        <a:cs typeface="Arial"/>
                      </a:rPr>
                      <a:t>Restructuring the transport system
</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latin typeface="Arial"/>
                        <a:ea typeface="Arial"/>
                        <a:cs typeface="Arial"/>
                      </a:rPr>
                      <a:t>Reducing coal and oil use in industry
 100</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Ending net deforestation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0" b="0" i="0" u="none" baseline="0">
                        <a:latin typeface="Arial"/>
                        <a:ea typeface="Arial"/>
                        <a:cs typeface="Arial"/>
                      </a:rPr>
                      <a:t>Planting trees to sequester carbon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0" b="0" i="0" u="none" baseline="0">
                        <a:latin typeface="Arial"/>
                        <a:ea typeface="Arial"/>
                        <a:cs typeface="Arial"/>
                      </a:rPr>
                      <a:t>Managing soils to sequester carbon 
</a:t>
                    </a:r>
                  </a:p>
                </c:rich>
              </c:tx>
              <c:numFmt formatCode="General" sourceLinked="1"/>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1000" b="0" i="0" u="none" baseline="0">
                        <a:latin typeface="Arial"/>
                        <a:ea typeface="Arial"/>
                        <a:cs typeface="Arial"/>
                      </a:rPr>
                      <a:t>Remaining net emissions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1"/>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41</xdr:row>
      <xdr:rowOff>114300</xdr:rowOff>
    </xdr:from>
    <xdr:ext cx="76200" cy="200025"/>
    <xdr:sp>
      <xdr:nvSpPr>
        <xdr:cNvPr id="1" name="TextBox 1"/>
        <xdr:cNvSpPr txBox="1">
          <a:spLocks noChangeArrowheads="1"/>
        </xdr:cNvSpPr>
      </xdr:nvSpPr>
      <xdr:spPr>
        <a:xfrm>
          <a:off x="257175" y="6791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0.32075</cdr:x>
      <cdr:y>0.435</cdr:y>
    </cdr:from>
    <cdr:to>
      <cdr:x>0.396</cdr:x>
      <cdr:y>0.48675</cdr:y>
    </cdr:to>
    <cdr:sp>
      <cdr:nvSpPr>
        <cdr:cNvPr id="1" name="TextBox 1"/>
        <cdr:cNvSpPr txBox="1">
          <a:spLocks noChangeArrowheads="1"/>
        </cdr:cNvSpPr>
      </cdr:nvSpPr>
      <cdr:spPr>
        <a:xfrm>
          <a:off x="2038350" y="3571875"/>
          <a:ext cx="476250" cy="4286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Coal
(40.2%)
</a:t>
          </a:r>
        </a:p>
      </cdr:txBody>
    </cdr:sp>
  </cdr:relSizeAnchor>
  <cdr:relSizeAnchor xmlns:cdr="http://schemas.openxmlformats.org/drawingml/2006/chartDrawing">
    <cdr:from>
      <cdr:x>0.32075</cdr:x>
      <cdr:y>0.23325</cdr:y>
    </cdr:from>
    <cdr:to>
      <cdr:x>0.3985</cdr:x>
      <cdr:y>0.269</cdr:y>
    </cdr:to>
    <cdr:sp>
      <cdr:nvSpPr>
        <cdr:cNvPr id="2" name="TextBox 2"/>
        <cdr:cNvSpPr txBox="1">
          <a:spLocks noChangeArrowheads="1"/>
        </cdr:cNvSpPr>
      </cdr:nvSpPr>
      <cdr:spPr>
        <a:xfrm>
          <a:off x="2038350" y="1914525"/>
          <a:ext cx="4953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(13.7%)
</a:t>
          </a:r>
        </a:p>
      </cdr:txBody>
    </cdr:sp>
  </cdr:relSizeAnchor>
  <cdr:relSizeAnchor xmlns:cdr="http://schemas.openxmlformats.org/drawingml/2006/chartDrawing">
    <cdr:from>
      <cdr:x>0.307</cdr:x>
      <cdr:y>0.17725</cdr:y>
    </cdr:from>
    <cdr:to>
      <cdr:x>0.409</cdr:x>
      <cdr:y>0.2165</cdr:y>
    </cdr:to>
    <cdr:sp>
      <cdr:nvSpPr>
        <cdr:cNvPr id="3" name="TextBox 3"/>
        <cdr:cNvSpPr txBox="1">
          <a:spLocks noChangeArrowheads="1"/>
        </cdr:cNvSpPr>
      </cdr:nvSpPr>
      <cdr:spPr>
        <a:xfrm>
          <a:off x="1952625" y="1447800"/>
          <a:ext cx="647700" cy="323850"/>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(17.6%)
</a:t>
          </a:r>
        </a:p>
      </cdr:txBody>
    </cdr:sp>
  </cdr:relSizeAnchor>
  <cdr:relSizeAnchor xmlns:cdr="http://schemas.openxmlformats.org/drawingml/2006/chartDrawing">
    <cdr:from>
      <cdr:x>0.3115</cdr:x>
      <cdr:y>0.30125</cdr:y>
    </cdr:from>
    <cdr:to>
      <cdr:x>0.413</cdr:x>
      <cdr:y>0.33625</cdr:y>
    </cdr:to>
    <cdr:sp>
      <cdr:nvSpPr>
        <cdr:cNvPr id="4" name="TextBox 4"/>
        <cdr:cNvSpPr txBox="1">
          <a:spLocks noChangeArrowheads="1"/>
        </cdr:cNvSpPr>
      </cdr:nvSpPr>
      <cdr:spPr>
        <a:xfrm>
          <a:off x="1981200" y="2466975"/>
          <a:ext cx="64770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Natural Gas
(19.1%)
</a:t>
          </a:r>
        </a:p>
      </cdr:txBody>
    </cdr:sp>
  </cdr:relSizeAnchor>
  <cdr:relSizeAnchor xmlns:cdr="http://schemas.openxmlformats.org/drawingml/2006/chartDrawing">
    <cdr:from>
      <cdr:x>0.32075</cdr:x>
      <cdr:y>0.361</cdr:y>
    </cdr:from>
    <cdr:to>
      <cdr:x>0.413</cdr:x>
      <cdr:y>0.38375</cdr:y>
    </cdr:to>
    <cdr:sp>
      <cdr:nvSpPr>
        <cdr:cNvPr id="5" name="TextBox 5"/>
        <cdr:cNvSpPr txBox="1">
          <a:spLocks noChangeArrowheads="1"/>
        </cdr:cNvSpPr>
      </cdr:nvSpPr>
      <cdr:spPr>
        <a:xfrm>
          <a:off x="2038350" y="2962275"/>
          <a:ext cx="590550" cy="190500"/>
        </a:xfrm>
        <a:prstGeom prst="rect">
          <a:avLst/>
        </a:prstGeom>
        <a:noFill/>
        <a:ln w="9525" cmpd="sng">
          <a:noFill/>
        </a:ln>
      </cdr:spPr>
      <cdr:txBody>
        <a:bodyPr vertOverflow="clip" wrap="square"/>
        <a:p>
          <a:pPr algn="l">
            <a:defRPr/>
          </a:pPr>
          <a:r>
            <a:rPr lang="en-US" cap="none" sz="800" b="0" i="0" u="none" baseline="0">
              <a:solidFill>
                <a:srgbClr val="FFFFFF"/>
              </a:solidFill>
              <a:latin typeface="Arial"/>
              <a:ea typeface="Arial"/>
              <a:cs typeface="Arial"/>
            </a:rPr>
            <a:t>Oil (5.2%)
</a:t>
          </a:r>
        </a:p>
      </cdr:txBody>
    </cdr:sp>
  </cdr:relSizeAnchor>
  <cdr:relSizeAnchor xmlns:cdr="http://schemas.openxmlformats.org/drawingml/2006/chartDrawing">
    <cdr:from>
      <cdr:x>0.6895</cdr:x>
      <cdr:y>0.429</cdr:y>
    </cdr:from>
    <cdr:to>
      <cdr:x>0.793</cdr:x>
      <cdr:y>0.463</cdr:y>
    </cdr:to>
    <cdr:sp>
      <cdr:nvSpPr>
        <cdr:cNvPr id="6" name="TextBox 6"/>
        <cdr:cNvSpPr txBox="1">
          <a:spLocks noChangeArrowheads="1"/>
        </cdr:cNvSpPr>
      </cdr:nvSpPr>
      <cdr:spPr>
        <a:xfrm>
          <a:off x="4391025" y="3524250"/>
          <a:ext cx="657225" cy="2762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(18.5%)
</a:t>
          </a:r>
        </a:p>
      </cdr:txBody>
    </cdr:sp>
  </cdr:relSizeAnchor>
  <cdr:relSizeAnchor xmlns:cdr="http://schemas.openxmlformats.org/drawingml/2006/chartDrawing">
    <cdr:from>
      <cdr:x>0.70325</cdr:x>
      <cdr:y>0.48575</cdr:y>
    </cdr:from>
    <cdr:to>
      <cdr:x>0.777</cdr:x>
      <cdr:y>0.527</cdr:y>
    </cdr:to>
    <cdr:sp>
      <cdr:nvSpPr>
        <cdr:cNvPr id="7" name="TextBox 7"/>
        <cdr:cNvSpPr txBox="1">
          <a:spLocks noChangeArrowheads="1"/>
        </cdr:cNvSpPr>
      </cdr:nvSpPr>
      <cdr:spPr>
        <a:xfrm>
          <a:off x="4486275" y="3990975"/>
          <a:ext cx="4667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(10.1%)
</a:t>
          </a:r>
        </a:p>
      </cdr:txBody>
    </cdr:sp>
  </cdr:relSizeAnchor>
  <cdr:relSizeAnchor xmlns:cdr="http://schemas.openxmlformats.org/drawingml/2006/chartDrawing">
    <cdr:from>
      <cdr:x>0.70475</cdr:x>
      <cdr:y>0.188</cdr:y>
    </cdr:from>
    <cdr:to>
      <cdr:x>0.777</cdr:x>
      <cdr:y>0.22425</cdr:y>
    </cdr:to>
    <cdr:sp>
      <cdr:nvSpPr>
        <cdr:cNvPr id="8" name="TextBox 8"/>
        <cdr:cNvSpPr txBox="1">
          <a:spLocks noChangeArrowheads="1"/>
        </cdr:cNvSpPr>
      </cdr:nvSpPr>
      <cdr:spPr>
        <a:xfrm>
          <a:off x="4495800" y="1543050"/>
          <a:ext cx="4572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Solar
(12.0%)
</a:t>
          </a:r>
        </a:p>
      </cdr:txBody>
    </cdr:sp>
  </cdr:relSizeAnchor>
  <cdr:relSizeAnchor xmlns:cdr="http://schemas.openxmlformats.org/drawingml/2006/chartDrawing">
    <cdr:from>
      <cdr:x>0.669</cdr:x>
      <cdr:y>0.16175</cdr:y>
    </cdr:from>
    <cdr:to>
      <cdr:x>0.8175</cdr:x>
      <cdr:y>0.1825</cdr:y>
    </cdr:to>
    <cdr:sp>
      <cdr:nvSpPr>
        <cdr:cNvPr id="9" name="TextBox 9"/>
        <cdr:cNvSpPr txBox="1">
          <a:spLocks noChangeArrowheads="1"/>
        </cdr:cNvSpPr>
      </cdr:nvSpPr>
      <cdr:spPr>
        <a:xfrm>
          <a:off x="4267200" y="1323975"/>
          <a:ext cx="9429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Geothermal (5.6%)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0.69875</cdr:x>
      <cdr:y>0.2955</cdr:y>
    </cdr:from>
    <cdr:to>
      <cdr:x>0.777</cdr:x>
      <cdr:y>0.34625</cdr:y>
    </cdr:to>
    <cdr:sp>
      <cdr:nvSpPr>
        <cdr:cNvPr id="10" name="TextBox 10"/>
        <cdr:cNvSpPr txBox="1">
          <a:spLocks noChangeArrowheads="1"/>
        </cdr:cNvSpPr>
      </cdr:nvSpPr>
      <cdr:spPr>
        <a:xfrm>
          <a:off x="4457700" y="2428875"/>
          <a:ext cx="495300" cy="4191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Wind
(44.6%)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0.6765</cdr:x>
      <cdr:y>0.139</cdr:y>
    </cdr:from>
    <cdr:to>
      <cdr:x>0.81</cdr:x>
      <cdr:y>0.1565</cdr:y>
    </cdr:to>
    <cdr:sp>
      <cdr:nvSpPr>
        <cdr:cNvPr id="11" name="TextBox 11"/>
        <cdr:cNvSpPr txBox="1">
          <a:spLocks noChangeArrowheads="1"/>
        </cdr:cNvSpPr>
      </cdr:nvSpPr>
      <cdr:spPr>
        <a:xfrm>
          <a:off x="4314825" y="1133475"/>
          <a:ext cx="8477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Biomass (5.0%)
</a:t>
          </a:r>
        </a:p>
      </cdr:txBody>
    </cdr:sp>
  </cdr:relSizeAnchor>
  <cdr:relSizeAnchor xmlns:cdr="http://schemas.openxmlformats.org/drawingml/2006/chartDrawing">
    <cdr:from>
      <cdr:x>0.445</cdr:x>
      <cdr:y>0.156</cdr:y>
    </cdr:from>
    <cdr:to>
      <cdr:x>0.63375</cdr:x>
      <cdr:y>0.20875</cdr:y>
    </cdr:to>
    <cdr:sp>
      <cdr:nvSpPr>
        <cdr:cNvPr id="12" name="TextBox 12"/>
        <cdr:cNvSpPr txBox="1">
          <a:spLocks noChangeArrowheads="1"/>
        </cdr:cNvSpPr>
      </cdr:nvSpPr>
      <cdr:spPr>
        <a:xfrm>
          <a:off x="2838450" y="1276350"/>
          <a:ext cx="1200150"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Non-hydro 
Renewables 
(4.1%)
</a:t>
          </a:r>
        </a:p>
      </cdr:txBody>
    </cdr:sp>
  </cdr:relSizeAnchor>
  <cdr:relSizeAnchor xmlns:cdr="http://schemas.openxmlformats.org/drawingml/2006/chartDrawing">
    <cdr:from>
      <cdr:x>0.33125</cdr:x>
      <cdr:y>0.552</cdr:y>
    </cdr:from>
    <cdr:to>
      <cdr:x>0.38575</cdr:x>
      <cdr:y>0.5765</cdr:y>
    </cdr:to>
    <cdr:sp>
      <cdr:nvSpPr>
        <cdr:cNvPr id="13" name="TextBox 13"/>
        <cdr:cNvSpPr txBox="1">
          <a:spLocks noChangeArrowheads="1"/>
        </cdr:cNvSpPr>
      </cdr:nvSpPr>
      <cdr:spPr>
        <a:xfrm>
          <a:off x="210502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2008</a:t>
          </a:r>
        </a:p>
      </cdr:txBody>
    </cdr:sp>
  </cdr:relSizeAnchor>
  <cdr:relSizeAnchor xmlns:cdr="http://schemas.openxmlformats.org/drawingml/2006/chartDrawing">
    <cdr:from>
      <cdr:x>0.70925</cdr:x>
      <cdr:y>0.552</cdr:y>
    </cdr:from>
    <cdr:to>
      <cdr:x>0.76375</cdr:x>
      <cdr:y>0.5765</cdr:y>
    </cdr:to>
    <cdr:sp>
      <cdr:nvSpPr>
        <cdr:cNvPr id="14" name="TextBox 14"/>
        <cdr:cNvSpPr txBox="1">
          <a:spLocks noChangeArrowheads="1"/>
        </cdr:cNvSpPr>
      </cdr:nvSpPr>
      <cdr:spPr>
        <a:xfrm>
          <a:off x="452437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2020</a:t>
          </a:r>
        </a:p>
      </cdr:txBody>
    </cdr:sp>
  </cdr:relSizeAnchor>
  <cdr:relSizeAnchor xmlns:cdr="http://schemas.openxmlformats.org/drawingml/2006/chartDrawing">
    <cdr:from>
      <cdr:x>0.41975</cdr:x>
      <cdr:y>0.14775</cdr:y>
    </cdr:from>
    <cdr:to>
      <cdr:x>0.492</cdr:x>
      <cdr:y>0.16975</cdr:y>
    </cdr:to>
    <cdr:sp>
      <cdr:nvSpPr>
        <cdr:cNvPr id="15" name="Line 15"/>
        <cdr:cNvSpPr>
          <a:spLocks/>
        </cdr:cNvSpPr>
      </cdr:nvSpPr>
      <cdr:spPr>
        <a:xfrm flipH="1" flipV="1">
          <a:off x="2676525" y="1209675"/>
          <a:ext cx="45720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0.41975</cdr:x>
      <cdr:y>0.5875</cdr:y>
    </cdr:from>
    <cdr:to>
      <cdr:x>0.66125</cdr:x>
      <cdr:y>0.6335</cdr:y>
    </cdr:to>
    <cdr:sp>
      <cdr:nvSpPr>
        <cdr:cNvPr id="16" name="TextBox 16"/>
        <cdr:cNvSpPr txBox="1">
          <a:spLocks noChangeArrowheads="1"/>
        </cdr:cNvSpPr>
      </cdr:nvSpPr>
      <cdr:spPr>
        <a:xfrm>
          <a:off x="2676525" y="4829175"/>
          <a:ext cx="1543050" cy="38100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0.669</cdr:x>
      <cdr:y>0.527</cdr:y>
    </cdr:from>
    <cdr:to>
      <cdr:x>0.8395</cdr:x>
      <cdr:y>0.5445</cdr:y>
    </cdr:to>
    <cdr:sp>
      <cdr:nvSpPr>
        <cdr:cNvPr id="17" name="TextBox 17"/>
        <cdr:cNvSpPr txBox="1">
          <a:spLocks noChangeArrowheads="1"/>
        </cdr:cNvSpPr>
      </cdr:nvSpPr>
      <cdr:spPr>
        <a:xfrm>
          <a:off x="4267200" y="4324350"/>
          <a:ext cx="10858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Natural Gas (4.2%)
</a:t>
          </a:r>
        </a:p>
      </cdr:txBody>
    </cdr:sp>
  </cdr:relSizeAnchor>
  <cdr:relSizeAnchor xmlns:cdr="http://schemas.openxmlformats.org/drawingml/2006/chartDrawing">
    <cdr:from>
      <cdr:x>0.93475</cdr:x>
      <cdr:y>0.08675</cdr:y>
    </cdr:from>
    <cdr:to>
      <cdr:x>0.962</cdr:x>
      <cdr:y>0.533</cdr:y>
    </cdr:to>
    <cdr:sp>
      <cdr:nvSpPr>
        <cdr:cNvPr id="18" name="TextBox 18"/>
        <cdr:cNvSpPr txBox="1">
          <a:spLocks noChangeArrowheads="1"/>
        </cdr:cNvSpPr>
      </cdr:nvSpPr>
      <cdr:spPr>
        <a:xfrm>
          <a:off x="5962650" y="704850"/>
          <a:ext cx="171450" cy="36671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8220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0.3855</cdr:x>
      <cdr:y>0.4175</cdr:y>
    </cdr:from>
    <cdr:to>
      <cdr:x>0.46</cdr:x>
      <cdr:y>0.462</cdr:y>
    </cdr:to>
    <cdr:sp>
      <cdr:nvSpPr>
        <cdr:cNvPr id="1" name="TextBox 1"/>
        <cdr:cNvSpPr txBox="1">
          <a:spLocks noChangeArrowheads="1"/>
        </cdr:cNvSpPr>
      </cdr:nvSpPr>
      <cdr:spPr>
        <a:xfrm>
          <a:off x="2457450" y="2095500"/>
          <a:ext cx="476250"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1,680
</a:t>
          </a:r>
        </a:p>
      </cdr:txBody>
    </cdr:sp>
  </cdr:relSizeAnchor>
  <cdr:relSizeAnchor xmlns:cdr="http://schemas.openxmlformats.org/drawingml/2006/chartDrawing">
    <cdr:from>
      <cdr:x>0.37825</cdr:x>
      <cdr:y>0.55</cdr:y>
    </cdr:from>
    <cdr:to>
      <cdr:x>0.43175</cdr:x>
      <cdr:y>0.6085</cdr:y>
    </cdr:to>
    <cdr:sp>
      <cdr:nvSpPr>
        <cdr:cNvPr id="2" name="TextBox 2"/>
        <cdr:cNvSpPr txBox="1">
          <a:spLocks noChangeArrowheads="1"/>
        </cdr:cNvSpPr>
      </cdr:nvSpPr>
      <cdr:spPr>
        <a:xfrm>
          <a:off x="2409825" y="2752725"/>
          <a:ext cx="34290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600</a:t>
          </a:r>
        </a:p>
      </cdr:txBody>
    </cdr:sp>
  </cdr:relSizeAnchor>
  <cdr:relSizeAnchor xmlns:cdr="http://schemas.openxmlformats.org/drawingml/2006/chartDrawing">
    <cdr:from>
      <cdr:x>0.37825</cdr:x>
      <cdr:y>0.617</cdr:y>
    </cdr:from>
    <cdr:to>
      <cdr:x>0.46</cdr:x>
      <cdr:y>0.671</cdr:y>
    </cdr:to>
    <cdr:sp>
      <cdr:nvSpPr>
        <cdr:cNvPr id="3" name="TextBox 3"/>
        <cdr:cNvSpPr txBox="1">
          <a:spLocks noChangeArrowheads="1"/>
        </cdr:cNvSpPr>
      </cdr:nvSpPr>
      <cdr:spPr>
        <a:xfrm>
          <a:off x="2409825" y="3095625"/>
          <a:ext cx="523875"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860</a:t>
          </a:r>
        </a:p>
      </cdr:txBody>
    </cdr:sp>
  </cdr:relSizeAnchor>
  <cdr:relSizeAnchor xmlns:cdr="http://schemas.openxmlformats.org/drawingml/2006/chartDrawing">
    <cdr:from>
      <cdr:x>0.42475</cdr:x>
      <cdr:y>0.6825</cdr:y>
    </cdr:from>
    <cdr:to>
      <cdr:x>0.51075</cdr:x>
      <cdr:y>0.73875</cdr:y>
    </cdr:to>
    <cdr:sp>
      <cdr:nvSpPr>
        <cdr:cNvPr id="4" name="TextBox 4"/>
        <cdr:cNvSpPr txBox="1">
          <a:spLocks noChangeArrowheads="1"/>
        </cdr:cNvSpPr>
      </cdr:nvSpPr>
      <cdr:spPr>
        <a:xfrm>
          <a:off x="2705100" y="3419475"/>
          <a:ext cx="552450" cy="2857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1,500</a:t>
          </a:r>
        </a:p>
      </cdr:txBody>
    </cdr:sp>
  </cdr:relSizeAnchor>
  <cdr:relSizeAnchor xmlns:cdr="http://schemas.openxmlformats.org/drawingml/2006/chartDrawing">
    <cdr:from>
      <cdr:x>0.52125</cdr:x>
      <cdr:y>0.6825</cdr:y>
    </cdr:from>
    <cdr:to>
      <cdr:x>0.59775</cdr:x>
      <cdr:y>0.722</cdr:y>
    </cdr:to>
    <cdr:sp>
      <cdr:nvSpPr>
        <cdr:cNvPr id="5" name="TextBox 5"/>
        <cdr:cNvSpPr txBox="1">
          <a:spLocks noChangeArrowheads="1"/>
        </cdr:cNvSpPr>
      </cdr:nvSpPr>
      <cdr:spPr>
        <a:xfrm>
          <a:off x="3324225" y="3419475"/>
          <a:ext cx="4857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1,400</a:t>
          </a:r>
        </a:p>
      </cdr:txBody>
    </cdr:sp>
  </cdr:relSizeAnchor>
  <cdr:relSizeAnchor xmlns:cdr="http://schemas.openxmlformats.org/drawingml/2006/chartDrawing">
    <cdr:from>
      <cdr:x>0.54325</cdr:x>
      <cdr:y>0.52575</cdr:y>
    </cdr:from>
    <cdr:to>
      <cdr:x>0.6195</cdr:x>
      <cdr:y>0.57075</cdr:y>
    </cdr:to>
    <cdr:sp>
      <cdr:nvSpPr>
        <cdr:cNvPr id="6" name="TextBox 6"/>
        <cdr:cNvSpPr txBox="1">
          <a:spLocks noChangeArrowheads="1"/>
        </cdr:cNvSpPr>
      </cdr:nvSpPr>
      <cdr:spPr>
        <a:xfrm>
          <a:off x="3457575" y="2638425"/>
          <a:ext cx="485775"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3,210</a:t>
          </a:r>
        </a:p>
      </cdr:txBody>
    </cdr:sp>
  </cdr:relSizeAnchor>
  <cdr:relSizeAnchor xmlns:cdr="http://schemas.openxmlformats.org/drawingml/2006/chartDrawing">
    <cdr:from>
      <cdr:x>0.00425</cdr:x>
      <cdr:y>0.9305</cdr:y>
    </cdr:from>
    <cdr:to>
      <cdr:x>0.55</cdr:x>
      <cdr:y>0.99975</cdr:y>
    </cdr:to>
    <cdr:sp>
      <cdr:nvSpPr>
        <cdr:cNvPr id="7" name="TextBox 7"/>
        <cdr:cNvSpPr txBox="1">
          <a:spLocks noChangeArrowheads="1"/>
        </cdr:cNvSpPr>
      </cdr:nvSpPr>
      <cdr:spPr>
        <a:xfrm>
          <a:off x="19050" y="4667250"/>
          <a:ext cx="3486150" cy="342900"/>
        </a:xfrm>
        <a:prstGeom prst="rect">
          <a:avLst/>
        </a:prstGeom>
        <a:noFill/>
        <a:ln w="9525" cmpd="sng">
          <a:solidFill>
            <a:srgbClr val="000000"/>
          </a:solidFill>
          <a:headEnd type="none"/>
          <a:tailEnd type="none"/>
        </a:ln>
      </cdr:spPr>
      <cdr:txBody>
        <a:bodyPr vertOverflow="clip" wrap="square" anchor="ctr"/>
        <a:p>
          <a:pPr algn="l">
            <a:defRPr/>
          </a:pPr>
          <a:r>
            <a:rPr lang="en-US" cap="none" sz="900" b="0" i="0" u="none" baseline="0">
              <a:latin typeface="Arial"/>
              <a:ea typeface="Arial"/>
              <a:cs typeface="Arial"/>
            </a:rPr>
            <a:t>   Baseline Emissions (2006) = 9,350 Million Tons of Carbon</a:t>
          </a:r>
        </a:p>
      </cdr:txBody>
    </cdr:sp>
  </cdr:relSizeAnchor>
  <cdr:relSizeAnchor xmlns:cdr="http://schemas.openxmlformats.org/drawingml/2006/chartDrawing">
    <cdr:from>
      <cdr:x>0.75725</cdr:x>
      <cdr:y>0.943</cdr:y>
    </cdr:from>
    <cdr:to>
      <cdr:x>0.95975</cdr:x>
      <cdr:y>0.9795</cdr:y>
    </cdr:to>
    <cdr:sp>
      <cdr:nvSpPr>
        <cdr:cNvPr id="8" name="TextBox 8"/>
        <cdr:cNvSpPr txBox="1">
          <a:spLocks noChangeArrowheads="1"/>
        </cdr:cNvSpPr>
      </cdr:nvSpPr>
      <cdr:spPr>
        <a:xfrm>
          <a:off x="4829175" y="4724400"/>
          <a:ext cx="1295400" cy="180975"/>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tabSelected="1" workbookViewId="0" topLeftCell="A1">
      <selection activeCell="A1" sqref="A1"/>
    </sheetView>
  </sheetViews>
  <sheetFormatPr defaultColWidth="9.140625" defaultRowHeight="12.75"/>
  <cols>
    <col min="1" max="1" width="87.00390625" style="0" customWidth="1"/>
  </cols>
  <sheetData>
    <row r="1" ht="12.75">
      <c r="A1" s="1" t="s">
        <v>159</v>
      </c>
    </row>
    <row r="3" ht="12.75">
      <c r="A3" s="98" t="s">
        <v>65</v>
      </c>
    </row>
    <row r="4" ht="12.75">
      <c r="A4" s="98" t="s">
        <v>81</v>
      </c>
    </row>
    <row r="5" ht="12.75">
      <c r="A5" s="98" t="s">
        <v>47</v>
      </c>
    </row>
    <row r="6" ht="12.75">
      <c r="A6" s="98" t="s">
        <v>94</v>
      </c>
    </row>
    <row r="7" ht="12.75">
      <c r="A7" s="82" t="s">
        <v>100</v>
      </c>
    </row>
    <row r="8" ht="12.75">
      <c r="A8" s="98" t="s">
        <v>95</v>
      </c>
    </row>
    <row r="9" ht="12.75">
      <c r="A9" s="98" t="s">
        <v>29</v>
      </c>
    </row>
    <row r="10" ht="12.75">
      <c r="A10" s="98" t="s">
        <v>0</v>
      </c>
    </row>
    <row r="11" ht="12.75">
      <c r="A11" s="103" t="s">
        <v>101</v>
      </c>
    </row>
    <row r="12" ht="12.75">
      <c r="A12" s="98" t="s">
        <v>139</v>
      </c>
    </row>
    <row r="13" ht="12.75">
      <c r="A13" s="104" t="s">
        <v>102</v>
      </c>
    </row>
    <row r="14" ht="12.75">
      <c r="A14" s="105" t="s">
        <v>103</v>
      </c>
    </row>
    <row r="15" ht="12.75">
      <c r="A15" s="105"/>
    </row>
    <row r="16" ht="12.75">
      <c r="A16" s="82" t="s">
        <v>91</v>
      </c>
    </row>
    <row r="17" ht="12.75">
      <c r="A17" s="96" t="s">
        <v>92</v>
      </c>
    </row>
    <row r="18" ht="12.75">
      <c r="A18" s="82"/>
    </row>
    <row r="19" ht="41.25" customHeight="1">
      <c r="A19" s="97" t="s">
        <v>93</v>
      </c>
    </row>
  </sheetData>
  <hyperlinks>
    <hyperlink ref="A17" r:id="rId1" display="http://www.earth-policy.org/books/wote/wote_data"/>
    <hyperlink ref="A3" location="'Energy Demand'!A1" display="World Primary Energy Demand in 2006, with IEA Projection for 2008 and 2020"/>
    <hyperlink ref="A4" location="'Electricity Demand'!A1" display="World Electricity Demand in 2006, with IEA Projection for 2008 and 2020"/>
    <hyperlink ref="A5" location="'2020 Energy Goals'!A1" display="World Energy Consumption in 2008 and Plan B Goals for 2020 "/>
    <hyperlink ref="A6" location="'2020 Energy Goals (detailed)'!A1" display="World Energy Consumption in 2008 and Plan B Goals for 2020 (Detailed)"/>
    <hyperlink ref="A8" location="'Renewable Goals'!A1" display="World Power and Energy from Renewables in 2008 and Plan B Goals for 2020"/>
    <hyperlink ref="A9" location="'World Energy Growth Rates'!A1" display="World Energy Growth Rates by Source, 2000-2009"/>
    <hyperlink ref="A10" location="'Capacity Factors'!A1" display="Average Capacity Factors for Selected Electric Power Sources in the United States"/>
    <hyperlink ref="A11" location="Subsidies!A1" display="Fossil Fuel Consumption Subsidies in Selected Countries by Fuel Type, 2007-2009"/>
    <hyperlink ref="A13" location="'CO2 Reductions'!A1" display="Plan B Carbon Dioxide Emissions Reductions and Sequestration in 2020"/>
    <hyperlink ref="A12" location="'Carbon Dioxide Emissions'!A1" display="World Carbon Dioxide Emissions from Fossil Fuel Combustion in 2006 and 2008, with IEA Projection for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I34"/>
  <sheetViews>
    <sheetView zoomScaleSheetLayoutView="100" workbookViewId="0" topLeftCell="A1">
      <selection activeCell="A1" sqref="A1"/>
    </sheetView>
  </sheetViews>
  <sheetFormatPr defaultColWidth="9.140625" defaultRowHeight="12.75"/>
  <cols>
    <col min="1" max="1" width="35.57421875" style="0" customWidth="1"/>
    <col min="2" max="3" width="12.28125" style="0" customWidth="1"/>
    <col min="4" max="4" width="13.7109375" style="0" customWidth="1"/>
    <col min="5" max="5" width="13.8515625" style="82" customWidth="1"/>
    <col min="6" max="6" width="13.7109375" style="0" customWidth="1"/>
    <col min="7" max="7" width="4.140625" style="0" customWidth="1"/>
  </cols>
  <sheetData>
    <row r="1" spans="1:6" ht="15.75" customHeight="1">
      <c r="A1" s="106" t="s">
        <v>139</v>
      </c>
      <c r="B1" s="132"/>
      <c r="C1" s="132"/>
      <c r="D1" s="132"/>
      <c r="E1" s="132"/>
      <c r="F1" s="132"/>
    </row>
    <row r="2" ht="12.75">
      <c r="A2" s="1"/>
    </row>
    <row r="3" spans="1:6" ht="41.25">
      <c r="A3" s="79" t="s">
        <v>140</v>
      </c>
      <c r="B3" s="80" t="s">
        <v>141</v>
      </c>
      <c r="C3" s="133" t="s">
        <v>142</v>
      </c>
      <c r="D3" s="134" t="s">
        <v>152</v>
      </c>
      <c r="E3" s="35" t="s">
        <v>153</v>
      </c>
      <c r="F3" s="134" t="s">
        <v>154</v>
      </c>
    </row>
    <row r="4" spans="1:7" ht="12.75">
      <c r="A4" s="2"/>
      <c r="B4" s="164" t="s">
        <v>3</v>
      </c>
      <c r="C4" s="180"/>
      <c r="D4" s="181" t="s">
        <v>143</v>
      </c>
      <c r="E4" s="181"/>
      <c r="F4" s="181"/>
      <c r="G4" s="92"/>
    </row>
    <row r="5" spans="1:6" s="1" customFormat="1" ht="12.75">
      <c r="A5" s="82" t="s">
        <v>144</v>
      </c>
      <c r="B5" s="81"/>
      <c r="C5" s="135"/>
      <c r="D5" s="49"/>
      <c r="E5" s="136"/>
      <c r="F5" s="136"/>
    </row>
    <row r="6" spans="1:9" ht="12.75">
      <c r="A6" s="6" t="s">
        <v>5</v>
      </c>
      <c r="B6" s="81">
        <v>3.1232321461992507</v>
      </c>
      <c r="C6" s="135">
        <v>1.6338253399448277</v>
      </c>
      <c r="D6" s="49">
        <v>3184.909090909091</v>
      </c>
      <c r="E6" s="136">
        <v>3430.6363636363635</v>
      </c>
      <c r="F6" s="136">
        <v>4555.090909090909</v>
      </c>
      <c r="H6" s="137"/>
      <c r="I6" s="138"/>
    </row>
    <row r="7" spans="1:9" ht="12.75">
      <c r="A7" s="6" t="s">
        <v>6</v>
      </c>
      <c r="B7" s="81">
        <v>1.2847341972416881</v>
      </c>
      <c r="C7" s="135">
        <v>0.948791716320585</v>
      </c>
      <c r="D7" s="49">
        <v>2936.727272727273</v>
      </c>
      <c r="E7" s="136">
        <v>2946.818181818182</v>
      </c>
      <c r="F7" s="136">
        <v>3453.5454545454545</v>
      </c>
      <c r="H7" s="1"/>
      <c r="I7" s="138"/>
    </row>
    <row r="8" spans="1:9" s="24" customFormat="1" ht="12.75">
      <c r="A8" s="10" t="s">
        <v>58</v>
      </c>
      <c r="B8" s="32">
        <v>2.031515701709341</v>
      </c>
      <c r="C8" s="139">
        <v>1.5169702299817844</v>
      </c>
      <c r="D8" s="140">
        <v>1484.4545454545455</v>
      </c>
      <c r="E8" s="140">
        <v>1602.2727272727273</v>
      </c>
      <c r="F8" s="140">
        <v>1918.0909090909092</v>
      </c>
      <c r="H8" s="57"/>
      <c r="I8" s="138"/>
    </row>
    <row r="9" spans="1:8" ht="12.75">
      <c r="A9" s="7"/>
      <c r="B9" s="81"/>
      <c r="C9" s="135"/>
      <c r="D9" s="49"/>
      <c r="E9" s="136"/>
      <c r="F9" s="141"/>
      <c r="H9" s="1"/>
    </row>
    <row r="10" spans="1:8" ht="12.75">
      <c r="A10" s="142" t="s">
        <v>145</v>
      </c>
      <c r="B10" s="81"/>
      <c r="C10" s="135"/>
      <c r="D10" s="49"/>
      <c r="E10" s="136"/>
      <c r="F10" s="141"/>
      <c r="H10" s="1"/>
    </row>
    <row r="11" spans="1:6" s="1" customFormat="1" ht="12.75">
      <c r="A11" s="71" t="s">
        <v>146</v>
      </c>
      <c r="B11" s="81">
        <v>2.9098780027535076</v>
      </c>
      <c r="C11" s="135">
        <v>1.5736801645988896</v>
      </c>
      <c r="D11" s="49">
        <v>3118.636363636364</v>
      </c>
      <c r="E11" s="136">
        <v>3250.3636363636365</v>
      </c>
      <c r="F11" s="136">
        <v>4365</v>
      </c>
    </row>
    <row r="12" spans="1:8" ht="12.75">
      <c r="A12" s="143" t="s">
        <v>5</v>
      </c>
      <c r="B12" s="81">
        <v>3.2463828317149224</v>
      </c>
      <c r="C12" s="135">
        <v>1.7180414365346008</v>
      </c>
      <c r="D12" s="49">
        <v>2273.4545454545455</v>
      </c>
      <c r="E12" s="136">
        <v>2364.5454545454545</v>
      </c>
      <c r="F12" s="136">
        <v>3300.2727272727275</v>
      </c>
      <c r="H12" s="1"/>
    </row>
    <row r="13" spans="1:8" ht="12.75">
      <c r="A13" s="144" t="s">
        <v>6</v>
      </c>
      <c r="B13" s="81">
        <v>-0.3837676024349257</v>
      </c>
      <c r="C13" s="135">
        <v>-1.9019728919364876</v>
      </c>
      <c r="D13" s="49">
        <v>240.54545454545456</v>
      </c>
      <c r="E13" s="136">
        <v>235.63636363636363</v>
      </c>
      <c r="F13" s="141">
        <v>211.0909090909091</v>
      </c>
      <c r="H13" s="1"/>
    </row>
    <row r="14" spans="1:8" ht="12.75">
      <c r="A14" s="144" t="s">
        <v>58</v>
      </c>
      <c r="B14" s="81">
        <v>2.7858424858531183</v>
      </c>
      <c r="C14" s="135">
        <v>1.9642746524223043</v>
      </c>
      <c r="D14" s="49">
        <v>604.6363636363636</v>
      </c>
      <c r="E14" s="136">
        <v>650.1818181818181</v>
      </c>
      <c r="F14" s="141">
        <v>853.3636363636364</v>
      </c>
      <c r="H14" s="1"/>
    </row>
    <row r="15" spans="1:8" ht="12.75">
      <c r="A15" s="144"/>
      <c r="B15" s="81"/>
      <c r="C15" s="135"/>
      <c r="D15" s="49"/>
      <c r="E15" s="136"/>
      <c r="F15" s="141"/>
      <c r="H15" s="1"/>
    </row>
    <row r="16" spans="1:6" s="1" customFormat="1" ht="12.75">
      <c r="A16" s="145" t="s">
        <v>147</v>
      </c>
      <c r="B16" s="81">
        <v>1.725828561649445</v>
      </c>
      <c r="C16" s="135">
        <v>1.139592248727217</v>
      </c>
      <c r="D16" s="49">
        <v>4123.090909090909</v>
      </c>
      <c r="E16" s="136">
        <v>4323.272727272727</v>
      </c>
      <c r="F16" s="136">
        <v>5089.909090909091</v>
      </c>
    </row>
    <row r="17" spans="1:8" ht="12.75">
      <c r="A17" s="143" t="s">
        <v>5</v>
      </c>
      <c r="B17" s="81">
        <v>2.7329526800207615</v>
      </c>
      <c r="C17" s="135">
        <v>1.087212085035083</v>
      </c>
      <c r="D17" s="49">
        <v>855</v>
      </c>
      <c r="E17" s="136">
        <v>989.7272727272727</v>
      </c>
      <c r="F17" s="136">
        <v>1150.3636363636365</v>
      </c>
      <c r="H17" s="1"/>
    </row>
    <row r="18" spans="1:8" ht="12.75">
      <c r="A18" s="143" t="s">
        <v>6</v>
      </c>
      <c r="B18" s="81">
        <v>1.4560029808798447</v>
      </c>
      <c r="C18" s="135">
        <v>1.1539011067332128</v>
      </c>
      <c r="D18" s="49">
        <v>2514.5454545454545</v>
      </c>
      <c r="E18" s="136">
        <v>2527.090909090909</v>
      </c>
      <c r="F18" s="136">
        <v>3033</v>
      </c>
      <c r="H18" s="1"/>
    </row>
    <row r="19" spans="1:8" s="123" customFormat="1" ht="12.75">
      <c r="A19" s="146" t="s">
        <v>148</v>
      </c>
      <c r="B19" s="147">
        <v>1.7045709490498107</v>
      </c>
      <c r="C19" s="148">
        <v>1.3456317121031347</v>
      </c>
      <c r="D19" s="121">
        <v>1708.0909090909092</v>
      </c>
      <c r="E19" s="85">
        <v>1746.2727272727273</v>
      </c>
      <c r="F19" s="85">
        <v>2126.1818181818185</v>
      </c>
      <c r="H19" s="1"/>
    </row>
    <row r="20" spans="1:6" s="149" customFormat="1" ht="12.75">
      <c r="A20" s="146" t="s">
        <v>149</v>
      </c>
      <c r="B20" s="147">
        <v>0.9554074504637633</v>
      </c>
      <c r="C20" s="148">
        <v>0.9593341143486978</v>
      </c>
      <c r="D20" s="121">
        <v>158.72727272727272</v>
      </c>
      <c r="E20" s="85">
        <f>578*12/44</f>
        <v>157.63636363636363</v>
      </c>
      <c r="F20" s="85">
        <f>181.363636363636+144.545454545455</f>
        <v>325.909090909091</v>
      </c>
    </row>
    <row r="21" spans="1:6" s="149" customFormat="1" ht="12.75">
      <c r="A21" s="146" t="s">
        <v>150</v>
      </c>
      <c r="B21" s="147">
        <v>2.2</v>
      </c>
      <c r="C21" s="148">
        <v>1.7904012208943554</v>
      </c>
      <c r="D21" s="85">
        <v>108.27272727272728</v>
      </c>
      <c r="E21" s="150">
        <f>455*12/44</f>
        <v>124.0909090909091</v>
      </c>
      <c r="F21" s="85">
        <v>144.545454545455</v>
      </c>
    </row>
    <row r="22" spans="1:8" ht="12.75">
      <c r="A22" s="151" t="s">
        <v>58</v>
      </c>
      <c r="B22" s="81">
        <v>1.4277320203553323</v>
      </c>
      <c r="C22" s="135">
        <v>1.1518755610210318</v>
      </c>
      <c r="D22" s="49">
        <v>753.5454545454546</v>
      </c>
      <c r="E22" s="152">
        <v>806.7272727272727</v>
      </c>
      <c r="F22" s="141">
        <v>906.5454545454546</v>
      </c>
      <c r="H22" s="1"/>
    </row>
    <row r="23" spans="1:8" ht="12.75">
      <c r="A23" s="151"/>
      <c r="B23" s="81"/>
      <c r="C23" s="135"/>
      <c r="D23" s="49"/>
      <c r="E23" s="152"/>
      <c r="F23" s="141"/>
      <c r="H23" s="1"/>
    </row>
    <row r="24" spans="1:6" s="1" customFormat="1" ht="12.75">
      <c r="A24" s="153" t="s">
        <v>151</v>
      </c>
      <c r="B24" s="32"/>
      <c r="C24" s="139"/>
      <c r="D24" s="140">
        <v>364.36363636363603</v>
      </c>
      <c r="E24" s="154">
        <f>E26-E16-E11</f>
        <v>406.3636363636365</v>
      </c>
      <c r="F24" s="140">
        <v>472.090909090909</v>
      </c>
    </row>
    <row r="25" spans="1:6" s="1" customFormat="1" ht="12.75">
      <c r="A25" s="155"/>
      <c r="B25" s="81"/>
      <c r="C25" s="156"/>
      <c r="D25" s="141"/>
      <c r="E25" s="141"/>
      <c r="F25" s="141"/>
    </row>
    <row r="26" spans="1:6" s="1" customFormat="1" ht="15.75">
      <c r="A26" s="77" t="s">
        <v>155</v>
      </c>
      <c r="B26" s="32">
        <v>2.226836520457698</v>
      </c>
      <c r="C26" s="139">
        <v>1.3711663433503274</v>
      </c>
      <c r="D26" s="59">
        <v>7606.090909090909</v>
      </c>
      <c r="E26" s="140">
        <v>7980</v>
      </c>
      <c r="F26" s="140">
        <v>9927</v>
      </c>
    </row>
    <row r="27" spans="1:6" s="1" customFormat="1" ht="12.75">
      <c r="A27" s="157"/>
      <c r="B27" s="158"/>
      <c r="C27" s="158"/>
      <c r="D27" s="94"/>
      <c r="E27" s="50"/>
      <c r="F27" s="159"/>
    </row>
    <row r="28" spans="1:7" s="92" customFormat="1" ht="80.25" customHeight="1">
      <c r="A28" s="170" t="s">
        <v>156</v>
      </c>
      <c r="B28" s="170"/>
      <c r="C28" s="170"/>
      <c r="D28" s="170"/>
      <c r="E28" s="170"/>
      <c r="F28" s="170"/>
      <c r="G28" s="102"/>
    </row>
    <row r="29" spans="1:7" ht="12.75">
      <c r="A29" s="66"/>
      <c r="B29" s="66"/>
      <c r="C29" s="66"/>
      <c r="D29" s="66"/>
      <c r="E29" s="66"/>
      <c r="F29" s="66"/>
      <c r="G29" s="66"/>
    </row>
    <row r="30" spans="1:7" ht="53.25" customHeight="1">
      <c r="A30" s="167" t="s">
        <v>157</v>
      </c>
      <c r="B30" s="167"/>
      <c r="C30" s="167"/>
      <c r="D30" s="167"/>
      <c r="E30" s="167"/>
      <c r="F30" s="167"/>
      <c r="G30" s="160"/>
    </row>
    <row r="31" spans="1:7" ht="12.75">
      <c r="A31" s="160"/>
      <c r="B31" s="160"/>
      <c r="C31" s="160"/>
      <c r="D31" s="160"/>
      <c r="E31" s="160"/>
      <c r="F31" s="160"/>
      <c r="G31" s="160"/>
    </row>
    <row r="32" spans="1:8" ht="40.5" customHeight="1">
      <c r="A32" s="179" t="s">
        <v>158</v>
      </c>
      <c r="B32" s="179"/>
      <c r="C32" s="179"/>
      <c r="D32" s="179"/>
      <c r="E32" s="179"/>
      <c r="F32" s="179"/>
      <c r="G32" s="161"/>
      <c r="H32" s="162"/>
    </row>
    <row r="33" spans="1:8" ht="12.75">
      <c r="A33" s="161"/>
      <c r="B33" s="161"/>
      <c r="C33" s="161"/>
      <c r="D33" s="161"/>
      <c r="E33" s="160"/>
      <c r="F33" s="161"/>
      <c r="G33" s="161"/>
      <c r="H33" s="162"/>
    </row>
    <row r="34" spans="1:8" ht="12.75">
      <c r="A34" s="161"/>
      <c r="B34" s="161"/>
      <c r="C34" s="161"/>
      <c r="D34" s="161"/>
      <c r="E34" s="160"/>
      <c r="F34" s="161"/>
      <c r="G34" s="161"/>
      <c r="H34" s="162"/>
    </row>
  </sheetData>
  <mergeCells count="5">
    <mergeCell ref="A28:F28"/>
    <mergeCell ref="A30:F30"/>
    <mergeCell ref="A32:F32"/>
    <mergeCell ref="B4:C4"/>
    <mergeCell ref="D4:F4"/>
  </mergeCells>
  <hyperlinks>
    <hyperlink ref="A34" location="INDEX!A1" display="Back to INDEX"/>
  </hyperlinks>
  <printOptions/>
  <pageMargins left="0.5" right="0.5" top="0.75" bottom="0.75" header="0.5" footer="0.5"/>
  <pageSetup horizontalDpi="600" verticalDpi="600" orientation="portrait" scale="94" r:id="rId1"/>
</worksheet>
</file>

<file path=xl/worksheets/sheet11.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183" t="s">
        <v>102</v>
      </c>
      <c r="B1" s="183"/>
      <c r="C1" s="183"/>
      <c r="D1" s="183"/>
      <c r="E1" s="183"/>
      <c r="F1" s="183"/>
    </row>
    <row r="2" spans="4:5" ht="12.75">
      <c r="D2" s="24"/>
      <c r="E2" s="24"/>
    </row>
    <row r="3" spans="1:5" ht="12.75">
      <c r="A3" s="3" t="s">
        <v>104</v>
      </c>
      <c r="B3" s="3"/>
      <c r="C3" s="107" t="s">
        <v>105</v>
      </c>
      <c r="D3" s="24"/>
      <c r="E3" s="24"/>
    </row>
    <row r="4" spans="1:5" ht="12.75">
      <c r="A4" s="24"/>
      <c r="B4" s="24"/>
      <c r="C4" s="8" t="s">
        <v>106</v>
      </c>
      <c r="D4" s="24"/>
      <c r="E4" s="24"/>
    </row>
    <row r="5" spans="1:5" ht="12.75">
      <c r="A5" s="24"/>
      <c r="B5" s="24"/>
      <c r="C5" s="62"/>
      <c r="D5" s="24"/>
      <c r="E5" s="24"/>
    </row>
    <row r="6" spans="1:5" ht="12.75">
      <c r="A6" s="57" t="s">
        <v>107</v>
      </c>
      <c r="B6" s="57"/>
      <c r="C6" s="108"/>
      <c r="D6" s="24"/>
      <c r="E6" s="24"/>
    </row>
    <row r="7" spans="2:5" ht="12.75">
      <c r="B7" t="s">
        <v>108</v>
      </c>
      <c r="C7" s="109"/>
      <c r="D7" s="24"/>
      <c r="E7" s="24"/>
    </row>
    <row r="8" spans="2:5" ht="12.75">
      <c r="B8" t="s">
        <v>109</v>
      </c>
      <c r="C8" s="110">
        <v>3210</v>
      </c>
      <c r="D8" s="24"/>
      <c r="E8" s="24"/>
    </row>
    <row r="9" spans="2:5" ht="12.75">
      <c r="B9" t="s">
        <v>110</v>
      </c>
      <c r="C9" s="110">
        <v>1400</v>
      </c>
      <c r="D9" s="24"/>
      <c r="E9" s="24"/>
    </row>
    <row r="10" spans="2:5" ht="12.75">
      <c r="B10" t="s">
        <v>111</v>
      </c>
      <c r="C10" s="110">
        <v>100</v>
      </c>
      <c r="D10" s="24"/>
      <c r="E10" s="24"/>
    </row>
    <row r="11" spans="3:5" ht="12.75">
      <c r="C11" s="110"/>
      <c r="D11" s="24"/>
      <c r="E11" s="24"/>
    </row>
    <row r="12" spans="1:5" ht="12.75">
      <c r="A12" s="1" t="s">
        <v>112</v>
      </c>
      <c r="C12" s="110"/>
      <c r="D12" s="24"/>
      <c r="E12" s="24"/>
    </row>
    <row r="13" spans="1:5" s="13" customFormat="1" ht="12.75" customHeight="1">
      <c r="A13" s="111"/>
      <c r="B13" s="112" t="s">
        <v>113</v>
      </c>
      <c r="C13" s="113">
        <v>1500</v>
      </c>
      <c r="D13" s="114"/>
      <c r="E13" s="114"/>
    </row>
    <row r="14" spans="2:5" ht="12.75">
      <c r="B14" t="s">
        <v>114</v>
      </c>
      <c r="C14" s="110">
        <v>860</v>
      </c>
      <c r="D14" s="24"/>
      <c r="E14" s="24"/>
    </row>
    <row r="15" spans="2:5" ht="12.75">
      <c r="B15" t="s">
        <v>115</v>
      </c>
      <c r="C15" s="110">
        <v>600</v>
      </c>
      <c r="D15" s="24"/>
      <c r="E15" s="24"/>
    </row>
    <row r="16" spans="3:5" ht="12.75">
      <c r="C16" s="110"/>
      <c r="D16" s="24"/>
      <c r="E16" s="24"/>
    </row>
    <row r="17" spans="1:5" ht="12.75">
      <c r="A17" s="1" t="s">
        <v>116</v>
      </c>
      <c r="C17" s="115">
        <v>7670</v>
      </c>
      <c r="D17" s="24"/>
      <c r="E17" s="24"/>
    </row>
    <row r="18" spans="1:5" ht="12.75">
      <c r="A18" s="1"/>
      <c r="C18" s="110"/>
      <c r="D18" s="24"/>
      <c r="E18" s="24"/>
    </row>
    <row r="19" spans="2:5" ht="12.75">
      <c r="B19" t="s">
        <v>117</v>
      </c>
      <c r="C19" s="110">
        <v>9350</v>
      </c>
      <c r="D19" s="24"/>
      <c r="E19" s="24"/>
    </row>
    <row r="20" spans="3:5" ht="12.75">
      <c r="C20" s="110"/>
      <c r="D20" s="24"/>
      <c r="E20" s="24"/>
    </row>
    <row r="21" spans="1:5" ht="12.75">
      <c r="A21" s="116" t="s">
        <v>118</v>
      </c>
      <c r="B21" s="3"/>
      <c r="C21" s="117">
        <v>82</v>
      </c>
      <c r="D21" s="24"/>
      <c r="E21" s="24"/>
    </row>
    <row r="22" spans="3:5" ht="12.75">
      <c r="C22" s="44"/>
      <c r="D22" s="24"/>
      <c r="E22" s="24"/>
    </row>
    <row r="23" spans="1:6" ht="12.75" customHeight="1">
      <c r="A23" s="182" t="s">
        <v>138</v>
      </c>
      <c r="B23" s="178"/>
      <c r="C23" s="178"/>
      <c r="D23" s="178"/>
      <c r="E23" s="178"/>
      <c r="F23" s="178"/>
    </row>
    <row r="24" spans="1:6" ht="12.75">
      <c r="A24" s="178"/>
      <c r="B24" s="178"/>
      <c r="C24" s="178"/>
      <c r="D24" s="178"/>
      <c r="E24" s="178"/>
      <c r="F24" s="178"/>
    </row>
    <row r="25" spans="1:6" ht="12.75">
      <c r="A25" s="178"/>
      <c r="B25" s="178"/>
      <c r="C25" s="178"/>
      <c r="D25" s="178"/>
      <c r="E25" s="178"/>
      <c r="F25" s="178"/>
    </row>
    <row r="26" spans="1:6" ht="12.75">
      <c r="A26" s="178"/>
      <c r="B26" s="178"/>
      <c r="C26" s="178"/>
      <c r="D26" s="178"/>
      <c r="E26" s="178"/>
      <c r="F26" s="178"/>
    </row>
    <row r="27" spans="1:6" ht="12.75">
      <c r="A27" s="178"/>
      <c r="B27" s="178"/>
      <c r="C27" s="178"/>
      <c r="D27" s="178"/>
      <c r="E27" s="178"/>
      <c r="F27" s="178"/>
    </row>
    <row r="28" spans="1:6" ht="27.75" customHeight="1">
      <c r="A28" s="178"/>
      <c r="B28" s="178"/>
      <c r="C28" s="178"/>
      <c r="D28" s="178"/>
      <c r="E28" s="178"/>
      <c r="F28" s="178"/>
    </row>
    <row r="29" spans="1:6" ht="12.75" customHeight="1">
      <c r="A29" s="61"/>
      <c r="B29" s="61"/>
      <c r="C29" s="61"/>
      <c r="D29" s="61"/>
      <c r="E29" s="61"/>
      <c r="F29" s="61"/>
    </row>
    <row r="30" spans="1:6" ht="12.75" customHeight="1">
      <c r="A30" s="178" t="s">
        <v>137</v>
      </c>
      <c r="B30" s="178"/>
      <c r="C30" s="178"/>
      <c r="D30" s="178"/>
      <c r="E30" s="178"/>
      <c r="F30" s="178"/>
    </row>
    <row r="31" spans="1:6" ht="12.75">
      <c r="A31" s="178"/>
      <c r="B31" s="178"/>
      <c r="C31" s="178"/>
      <c r="D31" s="178"/>
      <c r="E31" s="178"/>
      <c r="F31" s="178"/>
    </row>
    <row r="32" spans="1:6" ht="12.75">
      <c r="A32" s="178"/>
      <c r="B32" s="178"/>
      <c r="C32" s="178"/>
      <c r="D32" s="178"/>
      <c r="E32" s="178"/>
      <c r="F32" s="178"/>
    </row>
  </sheetData>
  <mergeCells count="3">
    <mergeCell ref="A23:F28"/>
    <mergeCell ref="A30:F32"/>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65</v>
      </c>
      <c r="B1" s="1"/>
      <c r="C1" s="1"/>
      <c r="D1" s="1"/>
    </row>
    <row r="3" spans="1:9" ht="64.5" customHeight="1">
      <c r="A3" s="79" t="s">
        <v>19</v>
      </c>
      <c r="B3" s="80" t="s">
        <v>66</v>
      </c>
      <c r="C3" s="80" t="s">
        <v>67</v>
      </c>
      <c r="D3" s="80"/>
      <c r="E3" s="80" t="s">
        <v>68</v>
      </c>
      <c r="F3" s="80" t="s">
        <v>69</v>
      </c>
      <c r="G3" s="80" t="s">
        <v>70</v>
      </c>
      <c r="I3" s="24"/>
    </row>
    <row r="4" spans="2:7" ht="12.75">
      <c r="B4" s="164" t="s">
        <v>3</v>
      </c>
      <c r="C4" s="164"/>
      <c r="D4" s="2"/>
      <c r="E4" s="164" t="s">
        <v>71</v>
      </c>
      <c r="F4" s="164"/>
      <c r="G4" s="164"/>
    </row>
    <row r="5" spans="2:7" ht="12.75">
      <c r="B5" s="2"/>
      <c r="C5" s="2"/>
      <c r="D5" s="2"/>
      <c r="E5" s="2"/>
      <c r="F5" s="2"/>
      <c r="G5" s="2"/>
    </row>
    <row r="6" spans="1:7" ht="12.75">
      <c r="A6" s="40" t="s">
        <v>72</v>
      </c>
      <c r="B6" s="81">
        <v>3.1130639859711984</v>
      </c>
      <c r="C6" s="81">
        <v>1.687073611602674</v>
      </c>
      <c r="D6" s="81"/>
      <c r="E6" s="44">
        <v>3053</v>
      </c>
      <c r="F6" s="44">
        <v>3246.0424003847443</v>
      </c>
      <c r="G6" s="45">
        <v>4374</v>
      </c>
    </row>
    <row r="7" spans="1:7" ht="12.75">
      <c r="A7" s="40" t="s">
        <v>6</v>
      </c>
      <c r="B7" s="81">
        <v>1.2983493135583668</v>
      </c>
      <c r="C7" s="81">
        <v>0.9497433993523652</v>
      </c>
      <c r="D7" s="81"/>
      <c r="E7" s="44">
        <v>4029</v>
      </c>
      <c r="F7" s="44">
        <v>4134.300160624267</v>
      </c>
      <c r="G7" s="45">
        <v>4744</v>
      </c>
    </row>
    <row r="8" spans="1:7" s="87" customFormat="1" ht="12.75">
      <c r="A8" s="83" t="s">
        <v>73</v>
      </c>
      <c r="B8" s="84">
        <v>1.7006610953653745</v>
      </c>
      <c r="C8" s="84">
        <v>1.350767398080932</v>
      </c>
      <c r="D8" s="84"/>
      <c r="E8" s="85">
        <v>2105</v>
      </c>
      <c r="F8" s="85">
        <v>2177.206650352834</v>
      </c>
      <c r="G8" s="86">
        <v>2620</v>
      </c>
    </row>
    <row r="9" spans="1:9" ht="12.75">
      <c r="A9" s="40" t="s">
        <v>58</v>
      </c>
      <c r="B9" s="81">
        <v>2.103637928636437</v>
      </c>
      <c r="C9" s="81">
        <v>1.5171601683630076</v>
      </c>
      <c r="D9" s="81"/>
      <c r="E9" s="44">
        <v>2407</v>
      </c>
      <c r="F9" s="45">
        <v>2509.334297797684</v>
      </c>
      <c r="G9" s="45">
        <v>3130</v>
      </c>
      <c r="I9" s="24"/>
    </row>
    <row r="10" spans="1:9" ht="12.75">
      <c r="A10" s="40" t="s">
        <v>8</v>
      </c>
      <c r="B10" s="81">
        <v>1.289780687892339</v>
      </c>
      <c r="C10" s="81">
        <v>0.6046389941673613</v>
      </c>
      <c r="D10" s="81"/>
      <c r="E10" s="44">
        <v>728</v>
      </c>
      <c r="F10" s="45">
        <v>746.9003121071366</v>
      </c>
      <c r="G10" s="45">
        <v>842</v>
      </c>
      <c r="I10" s="24"/>
    </row>
    <row r="11" spans="1:7" ht="12.75">
      <c r="A11" s="40" t="s">
        <v>74</v>
      </c>
      <c r="B11" s="81">
        <v>2.3257525268980173</v>
      </c>
      <c r="C11" s="81">
        <v>1.9187138719801267</v>
      </c>
      <c r="D11" s="81"/>
      <c r="E11" s="44">
        <v>261</v>
      </c>
      <c r="F11" s="44">
        <v>273.281606348115</v>
      </c>
      <c r="G11" s="45">
        <v>353</v>
      </c>
    </row>
    <row r="12" spans="1:7" ht="12.75">
      <c r="A12" s="40" t="s">
        <v>75</v>
      </c>
      <c r="B12" s="81">
        <v>1.6565424470769585</v>
      </c>
      <c r="C12" s="81">
        <v>1.2761038193999985</v>
      </c>
      <c r="D12" s="81"/>
      <c r="E12" s="44">
        <v>396</v>
      </c>
      <c r="F12" s="44">
        <v>421.8771805720508</v>
      </c>
      <c r="G12" s="45">
        <v>582.0197022406378</v>
      </c>
    </row>
    <row r="13" spans="1:9" ht="12.75">
      <c r="A13" s="77" t="s">
        <v>76</v>
      </c>
      <c r="B13" s="32">
        <v>10.185306353632019</v>
      </c>
      <c r="C13" s="32">
        <v>6.3545990309850975</v>
      </c>
      <c r="D13" s="32"/>
      <c r="E13" s="51">
        <v>66</v>
      </c>
      <c r="F13" s="73">
        <v>80.12929145920869</v>
      </c>
      <c r="G13" s="51">
        <v>215</v>
      </c>
      <c r="H13" s="44"/>
      <c r="I13" s="64"/>
    </row>
    <row r="14" spans="1:9" ht="12.75">
      <c r="A14" s="40"/>
      <c r="B14" s="81"/>
      <c r="C14" s="81"/>
      <c r="D14" s="81"/>
      <c r="E14" s="44"/>
      <c r="F14" s="88"/>
      <c r="G14" s="45"/>
      <c r="I14" s="64"/>
    </row>
    <row r="15" spans="1:9" ht="12.75">
      <c r="A15" s="72" t="s">
        <v>43</v>
      </c>
      <c r="B15" s="72"/>
      <c r="C15" s="72"/>
      <c r="D15" s="72"/>
      <c r="E15" s="44">
        <v>10940</v>
      </c>
      <c r="F15" s="88">
        <v>11411.865249293209</v>
      </c>
      <c r="G15" s="50">
        <v>14240.01970224064</v>
      </c>
      <c r="I15" s="64"/>
    </row>
    <row r="16" spans="1:9" ht="12.75">
      <c r="A16" s="74" t="s">
        <v>77</v>
      </c>
      <c r="B16" s="24"/>
      <c r="C16" s="24"/>
      <c r="D16" s="24"/>
      <c r="E16" s="44">
        <v>10217</v>
      </c>
      <c r="F16" s="88">
        <v>10636.577170913832</v>
      </c>
      <c r="G16" s="45">
        <v>13090</v>
      </c>
      <c r="I16" s="64"/>
    </row>
    <row r="17" spans="1:9" ht="12.75">
      <c r="A17" s="75" t="s">
        <v>78</v>
      </c>
      <c r="B17" s="3"/>
      <c r="C17" s="3"/>
      <c r="D17" s="3"/>
      <c r="E17" s="51">
        <v>723</v>
      </c>
      <c r="F17" s="89">
        <v>775.2880783793745</v>
      </c>
      <c r="G17" s="51">
        <v>1150.0197022406378</v>
      </c>
      <c r="I17" s="90"/>
    </row>
    <row r="18" spans="1:7" ht="12.75">
      <c r="A18" s="24"/>
      <c r="B18" s="24"/>
      <c r="C18" s="24"/>
      <c r="D18" s="24"/>
      <c r="E18" s="24"/>
      <c r="F18" s="24"/>
      <c r="G18" s="24"/>
    </row>
    <row r="19" spans="1:9" s="92" customFormat="1" ht="12.75" customHeight="1">
      <c r="A19" s="165" t="s">
        <v>79</v>
      </c>
      <c r="B19" s="165"/>
      <c r="C19" s="165"/>
      <c r="D19" s="165"/>
      <c r="E19" s="165"/>
      <c r="F19" s="165"/>
      <c r="G19" s="165"/>
      <c r="H19" s="165"/>
      <c r="I19" s="165"/>
    </row>
    <row r="20" spans="1:9" s="92" customFormat="1" ht="12.75">
      <c r="A20" s="165"/>
      <c r="B20" s="165"/>
      <c r="C20" s="165"/>
      <c r="D20" s="165"/>
      <c r="E20" s="165"/>
      <c r="F20" s="165"/>
      <c r="G20" s="165"/>
      <c r="H20" s="165"/>
      <c r="I20" s="165"/>
    </row>
    <row r="21" spans="1:9" s="92" customFormat="1" ht="12.75">
      <c r="A21" s="165"/>
      <c r="B21" s="165"/>
      <c r="C21" s="165"/>
      <c r="D21" s="165"/>
      <c r="E21" s="165"/>
      <c r="F21" s="165"/>
      <c r="G21" s="165"/>
      <c r="H21" s="165"/>
      <c r="I21" s="165"/>
    </row>
    <row r="22" spans="1:9" s="92" customFormat="1" ht="12.75">
      <c r="A22" s="165"/>
      <c r="B22" s="165"/>
      <c r="C22" s="165"/>
      <c r="D22" s="165"/>
      <c r="E22" s="165"/>
      <c r="F22" s="165"/>
      <c r="G22" s="165"/>
      <c r="H22" s="165"/>
      <c r="I22" s="165"/>
    </row>
    <row r="23" spans="1:9" s="92" customFormat="1" ht="12.75">
      <c r="A23" s="165"/>
      <c r="B23" s="165"/>
      <c r="C23" s="165"/>
      <c r="D23" s="165"/>
      <c r="E23" s="165"/>
      <c r="F23" s="165"/>
      <c r="G23" s="165"/>
      <c r="H23" s="165"/>
      <c r="I23" s="165"/>
    </row>
    <row r="24" spans="1:9" s="92" customFormat="1" ht="12.75">
      <c r="A24" s="91"/>
      <c r="B24" s="91"/>
      <c r="C24" s="91"/>
      <c r="D24" s="91"/>
      <c r="E24" s="91"/>
      <c r="F24" s="91"/>
      <c r="G24" s="91"/>
      <c r="H24" s="91"/>
      <c r="I24" s="91"/>
    </row>
    <row r="25" spans="1:9" s="92" customFormat="1" ht="12.75">
      <c r="A25" s="91"/>
      <c r="B25" s="91"/>
      <c r="C25" s="91"/>
      <c r="D25" s="91"/>
      <c r="E25" s="91"/>
      <c r="F25" s="91"/>
      <c r="G25" s="91"/>
      <c r="H25" s="91"/>
      <c r="I25" s="91"/>
    </row>
    <row r="26" spans="1:9" s="92" customFormat="1" ht="12.75" customHeight="1">
      <c r="A26" s="165" t="s">
        <v>80</v>
      </c>
      <c r="B26" s="165"/>
      <c r="C26" s="165"/>
      <c r="D26" s="165"/>
      <c r="E26" s="165"/>
      <c r="F26" s="165"/>
      <c r="G26" s="165"/>
      <c r="H26" s="165"/>
      <c r="I26" s="165"/>
    </row>
    <row r="27" spans="1:9" s="92" customFormat="1" ht="12.75">
      <c r="A27" s="165"/>
      <c r="B27" s="165"/>
      <c r="C27" s="165"/>
      <c r="D27" s="165"/>
      <c r="E27" s="165"/>
      <c r="F27" s="165"/>
      <c r="G27" s="165"/>
      <c r="H27" s="165"/>
      <c r="I27" s="165"/>
    </row>
    <row r="28" ht="12.75">
      <c r="A28" s="24"/>
    </row>
    <row r="29" spans="1:9" ht="39" customHeight="1">
      <c r="A29" s="163" t="s">
        <v>17</v>
      </c>
      <c r="B29" s="163"/>
      <c r="C29" s="163"/>
      <c r="D29" s="163"/>
      <c r="E29" s="163"/>
      <c r="F29" s="163"/>
      <c r="G29" s="163"/>
      <c r="H29" s="163"/>
      <c r="I29" s="163"/>
    </row>
  </sheetData>
  <mergeCells count="5">
    <mergeCell ref="A29:I29"/>
    <mergeCell ref="B4:C4"/>
    <mergeCell ref="E4:G4"/>
    <mergeCell ref="A19:I23"/>
    <mergeCell ref="A26:I27"/>
  </mergeCells>
  <printOptions/>
  <pageMargins left="0.75" right="0.75" top="1" bottom="1" header="0.5" footer="0.5"/>
  <pageSetup horizontalDpi="600" verticalDpi="600" orientation="portrait" scale="89" r:id="rId1"/>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1" t="s">
        <v>81</v>
      </c>
      <c r="B1" s="1"/>
      <c r="C1" s="1"/>
      <c r="D1" s="1"/>
      <c r="G1" s="45"/>
    </row>
    <row r="3" spans="1:9" ht="50.25" customHeight="1">
      <c r="A3" s="79" t="s">
        <v>82</v>
      </c>
      <c r="B3" s="80" t="s">
        <v>66</v>
      </c>
      <c r="C3" s="80" t="s">
        <v>67</v>
      </c>
      <c r="D3" s="80"/>
      <c r="E3" s="80" t="s">
        <v>83</v>
      </c>
      <c r="F3" s="80" t="s">
        <v>84</v>
      </c>
      <c r="G3" s="80" t="s">
        <v>85</v>
      </c>
      <c r="H3" s="93"/>
      <c r="I3" s="24"/>
    </row>
    <row r="4" spans="2:8" ht="12.75">
      <c r="B4" s="164" t="s">
        <v>3</v>
      </c>
      <c r="C4" s="164"/>
      <c r="D4" s="2"/>
      <c r="E4" s="164" t="s">
        <v>86</v>
      </c>
      <c r="F4" s="164"/>
      <c r="G4" s="164"/>
      <c r="H4" s="2"/>
    </row>
    <row r="5" spans="2:8" ht="12.75">
      <c r="B5" s="2"/>
      <c r="C5" s="2"/>
      <c r="D5" s="2"/>
      <c r="E5" s="2"/>
      <c r="F5" s="2"/>
      <c r="G5" s="2"/>
      <c r="H5" s="2"/>
    </row>
    <row r="6" spans="1:8" ht="12.75">
      <c r="A6" s="40" t="s">
        <v>72</v>
      </c>
      <c r="B6" s="81">
        <v>4.06348192980146</v>
      </c>
      <c r="C6" s="81">
        <v>2.308906685593315</v>
      </c>
      <c r="D6" s="81"/>
      <c r="E6" s="44">
        <v>7756</v>
      </c>
      <c r="F6" s="45">
        <v>8399.133935262253</v>
      </c>
      <c r="G6" s="45">
        <v>12442</v>
      </c>
      <c r="H6" s="45"/>
    </row>
    <row r="7" spans="1:8" ht="12.75">
      <c r="A7" s="40" t="s">
        <v>6</v>
      </c>
      <c r="B7" s="81">
        <v>-0.5174767065122876</v>
      </c>
      <c r="C7" s="81">
        <v>-2.0934859633541802</v>
      </c>
      <c r="D7" s="81"/>
      <c r="E7" s="44">
        <v>1096</v>
      </c>
      <c r="F7" s="45">
        <v>1084.68625951599</v>
      </c>
      <c r="G7" s="45">
        <v>941</v>
      </c>
      <c r="H7" s="45"/>
    </row>
    <row r="8" spans="1:8" ht="12.75">
      <c r="A8" s="40" t="s">
        <v>58</v>
      </c>
      <c r="B8" s="81">
        <v>2.4293286464140307</v>
      </c>
      <c r="C8" s="81">
        <v>2.102319671619002</v>
      </c>
      <c r="D8" s="81"/>
      <c r="E8" s="44">
        <v>3807</v>
      </c>
      <c r="F8" s="45">
        <v>3994.2158365998043</v>
      </c>
      <c r="G8" s="45">
        <v>5243</v>
      </c>
      <c r="H8" s="45"/>
    </row>
    <row r="9" spans="1:9" ht="12.75">
      <c r="A9" s="40" t="s">
        <v>8</v>
      </c>
      <c r="B9" s="81">
        <v>1.2881579295211276</v>
      </c>
      <c r="C9" s="81">
        <v>0.6177200037917885</v>
      </c>
      <c r="D9" s="81"/>
      <c r="E9" s="44">
        <v>2793</v>
      </c>
      <c r="F9" s="45">
        <v>2865.419958635843</v>
      </c>
      <c r="G9" s="45">
        <v>3232</v>
      </c>
      <c r="H9" s="45"/>
      <c r="I9" s="24"/>
    </row>
    <row r="10" spans="1:8" ht="12.75">
      <c r="A10" s="40" t="s">
        <v>74</v>
      </c>
      <c r="B10" s="81">
        <v>2.329708116745133</v>
      </c>
      <c r="C10" s="81">
        <v>1.892704834330372</v>
      </c>
      <c r="D10" s="81"/>
      <c r="E10" s="44">
        <v>3035</v>
      </c>
      <c r="F10" s="45">
        <v>3178.0605410488806</v>
      </c>
      <c r="G10" s="45">
        <v>4101</v>
      </c>
      <c r="H10" s="45"/>
    </row>
    <row r="11" spans="1:8" ht="12.75">
      <c r="A11" s="40" t="s">
        <v>75</v>
      </c>
      <c r="B11" s="81">
        <v>6.408268337988665</v>
      </c>
      <c r="C11" s="81">
        <v>5.333035751525816</v>
      </c>
      <c r="D11" s="81"/>
      <c r="E11" s="44">
        <v>239</v>
      </c>
      <c r="F11" s="45">
        <v>270.61299773947667</v>
      </c>
      <c r="G11" s="45">
        <v>542</v>
      </c>
      <c r="H11" s="45"/>
    </row>
    <row r="12" spans="1:8" ht="12.75">
      <c r="A12" s="40" t="s">
        <v>10</v>
      </c>
      <c r="B12" s="81">
        <v>19.864792067206437</v>
      </c>
      <c r="C12" s="81">
        <v>7.874980689157551</v>
      </c>
      <c r="D12" s="81"/>
      <c r="E12" s="44">
        <v>130</v>
      </c>
      <c r="F12" s="45">
        <v>186.77838890509025</v>
      </c>
      <c r="G12" s="45">
        <v>970</v>
      </c>
      <c r="H12" s="45"/>
    </row>
    <row r="13" spans="1:8" ht="12.75">
      <c r="A13" s="40" t="s">
        <v>13</v>
      </c>
      <c r="B13" s="81">
        <v>5.8000826867278255</v>
      </c>
      <c r="C13" s="81">
        <v>4.478457225494159</v>
      </c>
      <c r="D13" s="81"/>
      <c r="E13" s="44">
        <v>59</v>
      </c>
      <c r="F13" s="45">
        <v>66.04257922945882</v>
      </c>
      <c r="G13" s="45">
        <v>122</v>
      </c>
      <c r="H13" s="45"/>
    </row>
    <row r="14" spans="1:8" ht="12.75">
      <c r="A14" s="40" t="s">
        <v>87</v>
      </c>
      <c r="B14" s="81">
        <v>33.25719064400416</v>
      </c>
      <c r="C14" s="81">
        <v>15.933626678433654</v>
      </c>
      <c r="D14" s="81"/>
      <c r="E14" s="44">
        <v>4</v>
      </c>
      <c r="F14" s="45">
        <v>7.102991543332989</v>
      </c>
      <c r="G14" s="45">
        <v>111</v>
      </c>
      <c r="H14" s="45"/>
    </row>
    <row r="15" spans="1:9" ht="12.75">
      <c r="A15" s="77" t="s">
        <v>88</v>
      </c>
      <c r="B15" s="32">
        <v>8.00597388923061</v>
      </c>
      <c r="C15" s="32">
        <v>8.447177119769854</v>
      </c>
      <c r="D15" s="32"/>
      <c r="E15" s="51">
        <v>1</v>
      </c>
      <c r="F15" s="51">
        <v>1.1665290395761165</v>
      </c>
      <c r="G15" s="51">
        <v>3</v>
      </c>
      <c r="H15" s="45"/>
      <c r="I15" s="24"/>
    </row>
    <row r="16" spans="1:8" ht="12.75">
      <c r="A16" s="40"/>
      <c r="B16" s="81"/>
      <c r="C16" s="81"/>
      <c r="D16" s="81"/>
      <c r="E16" s="44"/>
      <c r="F16" s="45"/>
      <c r="G16" s="45"/>
      <c r="H16" s="45"/>
    </row>
    <row r="17" spans="1:8" ht="12.75">
      <c r="A17" s="74" t="s">
        <v>77</v>
      </c>
      <c r="B17" s="24"/>
      <c r="C17" s="24"/>
      <c r="D17" s="24"/>
      <c r="E17" s="44">
        <v>15452</v>
      </c>
      <c r="F17" s="45">
        <v>16343.45599001389</v>
      </c>
      <c r="G17" s="45">
        <v>21858</v>
      </c>
      <c r="H17" s="45"/>
    </row>
    <row r="18" spans="1:9" ht="12.75">
      <c r="A18" s="74" t="s">
        <v>78</v>
      </c>
      <c r="B18" s="24"/>
      <c r="C18" s="24"/>
      <c r="D18" s="24"/>
      <c r="E18" s="45">
        <v>3468</v>
      </c>
      <c r="F18" s="45">
        <v>3709.764027505815</v>
      </c>
      <c r="G18" s="45">
        <v>5849</v>
      </c>
      <c r="H18" s="45"/>
      <c r="I18" s="8"/>
    </row>
    <row r="19" spans="1:8" ht="12.75">
      <c r="A19" s="76" t="s">
        <v>43</v>
      </c>
      <c r="B19" s="76"/>
      <c r="C19" s="76"/>
      <c r="D19" s="76"/>
      <c r="E19" s="51">
        <v>18920</v>
      </c>
      <c r="F19" s="59">
        <v>20053.220017519707</v>
      </c>
      <c r="G19" s="59">
        <v>27707</v>
      </c>
      <c r="H19" s="94"/>
    </row>
    <row r="20" spans="1:8" ht="12.75">
      <c r="A20" s="24"/>
      <c r="B20" s="24"/>
      <c r="C20" s="24"/>
      <c r="D20" s="24"/>
      <c r="E20" s="24"/>
      <c r="F20" s="24"/>
      <c r="G20" s="24"/>
      <c r="H20" s="24"/>
    </row>
    <row r="21" spans="1:10" ht="12.75" customHeight="1">
      <c r="A21" s="167" t="s">
        <v>89</v>
      </c>
      <c r="B21" s="167"/>
      <c r="C21" s="167"/>
      <c r="D21" s="167"/>
      <c r="E21" s="167"/>
      <c r="F21" s="167"/>
      <c r="G21" s="167"/>
      <c r="H21" s="167"/>
      <c r="I21" s="167"/>
      <c r="J21" s="95"/>
    </row>
    <row r="22" spans="1:10" ht="12.75">
      <c r="A22" s="167"/>
      <c r="B22" s="167"/>
      <c r="C22" s="167"/>
      <c r="D22" s="167"/>
      <c r="E22" s="167"/>
      <c r="F22" s="167"/>
      <c r="G22" s="167"/>
      <c r="H22" s="167"/>
      <c r="I22" s="167"/>
      <c r="J22" s="95"/>
    </row>
    <row r="23" spans="1:10" ht="12.75">
      <c r="A23" s="167"/>
      <c r="B23" s="167"/>
      <c r="C23" s="167"/>
      <c r="D23" s="167"/>
      <c r="E23" s="167"/>
      <c r="F23" s="167"/>
      <c r="G23" s="167"/>
      <c r="H23" s="167"/>
      <c r="I23" s="167"/>
      <c r="J23" s="95"/>
    </row>
    <row r="24" spans="1:10" ht="12.75">
      <c r="A24" s="167"/>
      <c r="B24" s="167"/>
      <c r="C24" s="167"/>
      <c r="D24" s="167"/>
      <c r="E24" s="167"/>
      <c r="F24" s="167"/>
      <c r="G24" s="167"/>
      <c r="H24" s="167"/>
      <c r="I24" s="167"/>
      <c r="J24" s="95"/>
    </row>
    <row r="25" spans="1:10" ht="12.75">
      <c r="A25" s="167"/>
      <c r="B25" s="167"/>
      <c r="C25" s="167"/>
      <c r="D25" s="167"/>
      <c r="E25" s="167"/>
      <c r="F25" s="167"/>
      <c r="G25" s="167"/>
      <c r="H25" s="167"/>
      <c r="I25" s="167"/>
      <c r="J25" s="95"/>
    </row>
    <row r="26" spans="1:9" ht="12.75">
      <c r="A26" s="95"/>
      <c r="B26" s="95"/>
      <c r="C26" s="95"/>
      <c r="D26" s="95"/>
      <c r="E26" s="95"/>
      <c r="F26" s="95"/>
      <c r="G26" s="95"/>
      <c r="H26" s="95"/>
      <c r="I26" s="99"/>
    </row>
    <row r="27" spans="1:9" ht="12.75" customHeight="1">
      <c r="A27" s="167" t="s">
        <v>90</v>
      </c>
      <c r="B27" s="167"/>
      <c r="C27" s="167"/>
      <c r="D27" s="167"/>
      <c r="E27" s="167"/>
      <c r="F27" s="167"/>
      <c r="G27" s="167"/>
      <c r="H27" s="167"/>
      <c r="I27" s="167"/>
    </row>
    <row r="28" spans="1:9" ht="12.75">
      <c r="A28" s="167"/>
      <c r="B28" s="167"/>
      <c r="C28" s="167"/>
      <c r="D28" s="167"/>
      <c r="E28" s="167"/>
      <c r="F28" s="167"/>
      <c r="G28" s="167"/>
      <c r="H28" s="167"/>
      <c r="I28" s="167"/>
    </row>
    <row r="29" spans="1:9" ht="12.75">
      <c r="A29" s="99"/>
      <c r="B29" s="99"/>
      <c r="C29" s="99"/>
      <c r="D29" s="99"/>
      <c r="E29" s="99"/>
      <c r="F29" s="99"/>
      <c r="G29" s="99"/>
      <c r="H29" s="99"/>
      <c r="I29" s="99"/>
    </row>
    <row r="30" spans="1:9" ht="42.75" customHeight="1">
      <c r="A30" s="166" t="s">
        <v>17</v>
      </c>
      <c r="B30" s="166"/>
      <c r="C30" s="166"/>
      <c r="D30" s="166"/>
      <c r="E30" s="166"/>
      <c r="F30" s="166"/>
      <c r="G30" s="166"/>
      <c r="H30" s="166"/>
      <c r="I30" s="166"/>
    </row>
  </sheetData>
  <mergeCells count="5">
    <mergeCell ref="A30:I30"/>
    <mergeCell ref="B4:C4"/>
    <mergeCell ref="E4:G4"/>
    <mergeCell ref="A21:I25"/>
    <mergeCell ref="A27:I28"/>
  </mergeCells>
  <printOptions/>
  <pageMargins left="0.75" right="0.75" top="1" bottom="1" header="0.5" footer="0.5"/>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47</v>
      </c>
    </row>
    <row r="2" spans="1:4" ht="12.75">
      <c r="A2" s="168"/>
      <c r="B2" s="168"/>
      <c r="C2" s="168"/>
      <c r="D2" s="168"/>
    </row>
    <row r="3" spans="1:4" ht="12.75">
      <c r="A3" s="3" t="s">
        <v>1</v>
      </c>
      <c r="B3" s="3">
        <v>2008</v>
      </c>
      <c r="C3" s="3"/>
      <c r="D3" s="4" t="s">
        <v>48</v>
      </c>
    </row>
    <row r="4" spans="2:4" ht="12.75">
      <c r="B4" s="164" t="s">
        <v>40</v>
      </c>
      <c r="C4" s="164"/>
      <c r="D4" s="164"/>
    </row>
    <row r="5" spans="2:4" ht="12.75">
      <c r="B5" s="62"/>
      <c r="C5" s="62"/>
      <c r="D5" s="62"/>
    </row>
    <row r="6" spans="1:4" ht="12.75">
      <c r="A6" s="40" t="s">
        <v>49</v>
      </c>
      <c r="B6" s="63">
        <v>70600</v>
      </c>
      <c r="C6" s="92"/>
      <c r="D6" s="63">
        <v>14600</v>
      </c>
    </row>
    <row r="7" spans="2:4" ht="12.75">
      <c r="B7" s="92"/>
      <c r="C7" s="92"/>
      <c r="D7" s="92"/>
    </row>
    <row r="8" spans="1:4" ht="12.75">
      <c r="A8" s="40" t="s">
        <v>50</v>
      </c>
      <c r="B8" s="63">
        <v>16300</v>
      </c>
      <c r="C8" s="92"/>
      <c r="D8" s="63">
        <v>87000</v>
      </c>
    </row>
    <row r="9" spans="1:4" ht="12.75">
      <c r="A9" s="57"/>
      <c r="B9" s="88"/>
      <c r="C9" s="92"/>
      <c r="D9" s="63"/>
    </row>
    <row r="10" spans="1:4" ht="12.75">
      <c r="A10" s="40" t="s">
        <v>51</v>
      </c>
      <c r="B10" s="63">
        <v>10700</v>
      </c>
      <c r="C10" s="92"/>
      <c r="D10" s="63">
        <v>30800</v>
      </c>
    </row>
    <row r="11" spans="1:4" ht="12.75">
      <c r="A11" s="57"/>
      <c r="B11" s="88"/>
      <c r="C11" s="92"/>
      <c r="D11" s="92"/>
    </row>
    <row r="12" spans="1:4" ht="12.75">
      <c r="A12" s="40" t="s">
        <v>52</v>
      </c>
      <c r="B12" s="63">
        <v>93000</v>
      </c>
      <c r="C12" s="92"/>
      <c r="D12" s="63">
        <v>26200</v>
      </c>
    </row>
    <row r="13" spans="1:4" ht="12.75">
      <c r="A13" s="3"/>
      <c r="B13" s="3"/>
      <c r="C13" s="3"/>
      <c r="D13" s="3"/>
    </row>
    <row r="14" ht="12.75">
      <c r="A14" s="64"/>
    </row>
    <row r="15" spans="1:4" ht="15.75" customHeight="1">
      <c r="A15" s="169" t="s">
        <v>53</v>
      </c>
      <c r="B15" s="169"/>
      <c r="C15" s="169"/>
      <c r="D15" s="169"/>
    </row>
    <row r="16" spans="1:4" ht="12.75">
      <c r="A16" s="169"/>
      <c r="B16" s="169"/>
      <c r="C16" s="169"/>
      <c r="D16" s="169"/>
    </row>
    <row r="17" spans="1:4" ht="12.75">
      <c r="A17" s="169"/>
      <c r="B17" s="169"/>
      <c r="C17" s="169"/>
      <c r="D17" s="169"/>
    </row>
    <row r="18" spans="1:4" ht="12.75">
      <c r="A18" s="66"/>
      <c r="B18" s="66"/>
      <c r="C18" s="66"/>
      <c r="D18" s="66"/>
    </row>
    <row r="19" spans="1:4" ht="12.75" customHeight="1">
      <c r="A19" s="169" t="s">
        <v>54</v>
      </c>
      <c r="B19" s="169"/>
      <c r="C19" s="169"/>
      <c r="D19" s="169"/>
    </row>
    <row r="20" spans="1:4" ht="12.75">
      <c r="A20" s="169"/>
      <c r="B20" s="169"/>
      <c r="C20" s="169"/>
      <c r="D20" s="169"/>
    </row>
    <row r="21" spans="1:4" ht="12.75">
      <c r="A21" s="169"/>
      <c r="B21" s="169"/>
      <c r="C21" s="169"/>
      <c r="D21" s="169"/>
    </row>
    <row r="22" spans="1:4" ht="12.75">
      <c r="A22" s="169"/>
      <c r="B22" s="169"/>
      <c r="C22" s="169"/>
      <c r="D22" s="169"/>
    </row>
    <row r="23" spans="1:4" ht="12.75">
      <c r="A23" s="169"/>
      <c r="B23" s="169"/>
      <c r="C23" s="169"/>
      <c r="D23" s="169"/>
    </row>
    <row r="24" spans="1:4" ht="12.75">
      <c r="A24" s="169"/>
      <c r="B24" s="169"/>
      <c r="C24" s="169"/>
      <c r="D24" s="169"/>
    </row>
    <row r="25" spans="1:4" ht="12.75">
      <c r="A25" s="169"/>
      <c r="B25" s="169"/>
      <c r="C25" s="169"/>
      <c r="D25" s="169"/>
    </row>
    <row r="26" spans="1:4" ht="26.25" customHeight="1">
      <c r="A26" s="169"/>
      <c r="B26" s="169"/>
      <c r="C26" s="169"/>
      <c r="D26" s="169"/>
    </row>
    <row r="27" spans="1:4" ht="12.75">
      <c r="A27" s="99"/>
      <c r="B27" s="99"/>
      <c r="C27" s="99"/>
      <c r="D27" s="99"/>
    </row>
    <row r="28" spans="1:6" ht="42" customHeight="1">
      <c r="A28" s="166" t="s">
        <v>17</v>
      </c>
      <c r="B28" s="166"/>
      <c r="C28" s="166"/>
      <c r="D28" s="166"/>
      <c r="E28" s="13"/>
      <c r="F28" s="13"/>
    </row>
  </sheetData>
  <mergeCells count="5">
    <mergeCell ref="A28:D28"/>
    <mergeCell ref="A2:D2"/>
    <mergeCell ref="B4:D4"/>
    <mergeCell ref="A15:D17"/>
    <mergeCell ref="A19:D26"/>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G55"/>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168" t="s">
        <v>47</v>
      </c>
      <c r="B1" s="168"/>
      <c r="C1" s="168"/>
      <c r="D1" s="168"/>
    </row>
    <row r="3" spans="1:4" ht="14.25">
      <c r="A3" s="3" t="s">
        <v>1</v>
      </c>
      <c r="B3" s="4" t="s">
        <v>55</v>
      </c>
      <c r="C3" s="3"/>
      <c r="D3" s="3" t="s">
        <v>56</v>
      </c>
    </row>
    <row r="4" spans="2:4" ht="12.75">
      <c r="B4" s="164" t="s">
        <v>40</v>
      </c>
      <c r="C4" s="164"/>
      <c r="D4" s="164"/>
    </row>
    <row r="5" spans="1:2" ht="12.75">
      <c r="A5" s="52" t="s">
        <v>57</v>
      </c>
      <c r="B5" s="52"/>
    </row>
    <row r="7" spans="1:4" ht="12.75">
      <c r="A7" t="s">
        <v>5</v>
      </c>
      <c r="B7" s="44">
        <v>30236.882166944106</v>
      </c>
      <c r="D7" s="44">
        <v>0</v>
      </c>
    </row>
    <row r="8" spans="1:4" ht="12.75">
      <c r="A8" t="s">
        <v>6</v>
      </c>
      <c r="B8" s="44">
        <v>3904.870534257564</v>
      </c>
      <c r="D8" s="44">
        <v>0</v>
      </c>
    </row>
    <row r="9" spans="1:6" ht="12.75">
      <c r="A9" t="s">
        <v>58</v>
      </c>
      <c r="B9" s="45">
        <v>14379.177011759295</v>
      </c>
      <c r="C9" s="24"/>
      <c r="D9" s="45">
        <f>B9*0.3</f>
        <v>4313.753103527788</v>
      </c>
      <c r="F9" s="67"/>
    </row>
    <row r="10" spans="1:6" ht="12.75">
      <c r="A10" t="s">
        <v>8</v>
      </c>
      <c r="B10" s="45">
        <v>10315.511851089039</v>
      </c>
      <c r="C10" s="24"/>
      <c r="D10" s="45">
        <v>10315.511851089039</v>
      </c>
      <c r="F10" s="44"/>
    </row>
    <row r="11" spans="1:4" ht="12.75">
      <c r="A11" t="s">
        <v>59</v>
      </c>
      <c r="B11" s="51">
        <v>11774.214999851829</v>
      </c>
      <c r="D11" s="51">
        <v>0</v>
      </c>
    </row>
    <row r="12" spans="1:4" ht="12.75">
      <c r="A12" s="68" t="s">
        <v>43</v>
      </c>
      <c r="B12" s="44">
        <f>SUM(B7:B11)</f>
        <v>70610.65656390184</v>
      </c>
      <c r="D12" s="44">
        <f>SUM(D7:D11)</f>
        <v>14629.264954616827</v>
      </c>
    </row>
    <row r="13" spans="1:4" ht="12.75">
      <c r="A13" s="68"/>
      <c r="B13" s="44"/>
      <c r="D13" s="44"/>
    </row>
    <row r="14" spans="1:4" ht="12.75">
      <c r="A14" s="52" t="s">
        <v>60</v>
      </c>
      <c r="B14" s="45"/>
      <c r="D14" s="44"/>
    </row>
    <row r="15" spans="1:4" ht="12.75">
      <c r="A15" s="57"/>
      <c r="B15" s="45"/>
      <c r="D15" s="44"/>
    </row>
    <row r="16" spans="1:4" ht="12.75">
      <c r="A16" t="s">
        <v>10</v>
      </c>
      <c r="B16" s="44">
        <v>1365.7270291199998</v>
      </c>
      <c r="D16" s="44">
        <v>45411.84</v>
      </c>
    </row>
    <row r="17" spans="1:4" ht="12.75">
      <c r="A17" t="s">
        <v>11</v>
      </c>
      <c r="B17" s="44">
        <v>111.2377212</v>
      </c>
      <c r="D17" s="44">
        <v>10643.4</v>
      </c>
    </row>
    <row r="18" spans="1:7" ht="12.75">
      <c r="A18" t="s">
        <v>42</v>
      </c>
      <c r="B18" s="44">
        <v>3.354925824</v>
      </c>
      <c r="D18" s="44">
        <v>1538.9568</v>
      </c>
      <c r="G18" s="44"/>
    </row>
    <row r="19" spans="1:7" ht="12.75">
      <c r="A19" t="s">
        <v>13</v>
      </c>
      <c r="B19" s="44">
        <v>300.85344</v>
      </c>
      <c r="D19" s="44">
        <v>5676.48</v>
      </c>
      <c r="G19" s="44"/>
    </row>
    <row r="20" spans="1:7" ht="12.75">
      <c r="A20" t="s">
        <v>14</v>
      </c>
      <c r="B20" s="44">
        <v>1311.8976</v>
      </c>
      <c r="D20" s="44">
        <v>5045.76</v>
      </c>
      <c r="G20" s="44"/>
    </row>
    <row r="21" spans="1:7" ht="12.75">
      <c r="A21" t="s">
        <v>15</v>
      </c>
      <c r="B21" s="51">
        <v>13228.027488</v>
      </c>
      <c r="C21" s="70"/>
      <c r="D21" s="69">
        <v>18817.5312</v>
      </c>
      <c r="G21" s="44"/>
    </row>
    <row r="22" spans="1:4" ht="12.75">
      <c r="A22" s="71" t="s">
        <v>43</v>
      </c>
      <c r="B22" s="49">
        <v>16321.098204144</v>
      </c>
      <c r="D22" s="49">
        <v>87133.968</v>
      </c>
    </row>
    <row r="23" ht="12.75">
      <c r="B23" s="44"/>
    </row>
    <row r="24" spans="1:2" ht="12.75">
      <c r="A24" s="52" t="s">
        <v>61</v>
      </c>
      <c r="B24" s="45"/>
    </row>
    <row r="25" spans="1:2" ht="12.75">
      <c r="A25" s="57"/>
      <c r="B25" s="45"/>
    </row>
    <row r="26" spans="1:7" ht="12.75">
      <c r="A26" t="s">
        <v>46</v>
      </c>
      <c r="B26" s="44">
        <v>1057.2444</v>
      </c>
      <c r="D26" s="44">
        <v>7805.16</v>
      </c>
      <c r="G26" s="44"/>
    </row>
    <row r="27" spans="1:7" ht="12.75">
      <c r="A27" t="s">
        <v>13</v>
      </c>
      <c r="B27" s="44">
        <v>2838.24</v>
      </c>
      <c r="D27" s="44">
        <v>14191.2</v>
      </c>
      <c r="G27" s="44"/>
    </row>
    <row r="28" spans="1:7" ht="12.75">
      <c r="A28" t="s">
        <v>14</v>
      </c>
      <c r="B28" s="51">
        <v>6811.776000000001</v>
      </c>
      <c r="C28" s="24"/>
      <c r="D28" s="51">
        <v>8830.08</v>
      </c>
      <c r="G28" s="44"/>
    </row>
    <row r="29" spans="1:7" ht="12.75">
      <c r="A29" s="71" t="s">
        <v>43</v>
      </c>
      <c r="B29" s="50">
        <v>10707.260400000001</v>
      </c>
      <c r="C29" s="24"/>
      <c r="D29" s="50">
        <v>30826.44</v>
      </c>
      <c r="F29" s="44"/>
      <c r="G29" s="44"/>
    </row>
    <row r="30" spans="1:7" ht="12.75">
      <c r="A30" s="1"/>
      <c r="B30" s="44"/>
      <c r="F30" s="44"/>
      <c r="G30" s="44"/>
    </row>
    <row r="31" spans="1:2" ht="14.25">
      <c r="A31" s="52" t="s">
        <v>62</v>
      </c>
      <c r="B31" s="45"/>
    </row>
    <row r="32" spans="1:2" ht="12.75">
      <c r="A32" s="57"/>
      <c r="B32" s="45"/>
    </row>
    <row r="33" spans="1:4" ht="12.75">
      <c r="A33" t="s">
        <v>6</v>
      </c>
      <c r="B33" s="44">
        <v>91155.28803697244</v>
      </c>
      <c r="D33" s="44">
        <f>B33*0.25</f>
        <v>22788.82200924311</v>
      </c>
    </row>
    <row r="34" spans="1:4" ht="12.75">
      <c r="A34" s="72" t="s">
        <v>28</v>
      </c>
      <c r="B34" s="63">
        <v>1399.6896000000002</v>
      </c>
      <c r="D34" s="44">
        <v>2396</v>
      </c>
    </row>
    <row r="35" spans="1:4" ht="12.75">
      <c r="A35" s="40" t="s">
        <v>27</v>
      </c>
      <c r="B35" s="73">
        <v>489.54779999999994</v>
      </c>
      <c r="D35" s="51">
        <v>1045</v>
      </c>
    </row>
    <row r="36" spans="1:4" ht="12.75">
      <c r="A36" s="74" t="s">
        <v>43</v>
      </c>
      <c r="B36" s="44">
        <f>SUM(B33:B35)</f>
        <v>93044.52543697244</v>
      </c>
      <c r="D36" s="44">
        <f>SUM(D33:D35)</f>
        <v>26229.82200924311</v>
      </c>
    </row>
    <row r="37" spans="1:4" ht="12.75">
      <c r="A37" s="75"/>
      <c r="B37" s="51"/>
      <c r="C37" s="3"/>
      <c r="D37" s="51"/>
    </row>
    <row r="38" spans="1:4" ht="12.75">
      <c r="A38" s="24"/>
      <c r="B38" s="24"/>
      <c r="C38" s="24"/>
      <c r="D38" s="24"/>
    </row>
    <row r="39" spans="1:4" ht="12.75">
      <c r="A39" s="76" t="s">
        <v>63</v>
      </c>
      <c r="B39" s="59">
        <f>B36+B29+B22+B12</f>
        <v>190683.54060501826</v>
      </c>
      <c r="C39" s="77"/>
      <c r="D39" s="59">
        <f>D36+D29+D22+D12</f>
        <v>158819.49496385994</v>
      </c>
    </row>
    <row r="40" spans="1:6" s="1" customFormat="1" ht="12.75">
      <c r="A40" s="64"/>
      <c r="B40"/>
      <c r="C40"/>
      <c r="D40"/>
      <c r="F40" s="78"/>
    </row>
    <row r="41" spans="1:4" ht="12.75">
      <c r="A41" s="169" t="s">
        <v>64</v>
      </c>
      <c r="B41" s="169"/>
      <c r="C41" s="169"/>
      <c r="D41" s="169"/>
    </row>
    <row r="42" spans="1:4" ht="12.75" customHeight="1">
      <c r="A42" s="169"/>
      <c r="B42" s="169"/>
      <c r="C42" s="169"/>
      <c r="D42" s="169"/>
    </row>
    <row r="43" spans="1:4" ht="12.75">
      <c r="A43" s="169"/>
      <c r="B43" s="169"/>
      <c r="C43" s="169"/>
      <c r="D43" s="169"/>
    </row>
    <row r="44" spans="1:4" ht="17.25" customHeight="1">
      <c r="A44" s="65"/>
      <c r="B44" s="65"/>
      <c r="C44" s="65"/>
      <c r="D44" s="65"/>
    </row>
    <row r="45" spans="1:4" ht="12.75">
      <c r="A45" s="169" t="s">
        <v>96</v>
      </c>
      <c r="B45" s="169"/>
      <c r="C45" s="169"/>
      <c r="D45" s="169"/>
    </row>
    <row r="46" spans="1:4" ht="12.75">
      <c r="A46" s="169"/>
      <c r="B46" s="169"/>
      <c r="C46" s="169"/>
      <c r="D46" s="169"/>
    </row>
    <row r="47" spans="1:4" ht="12.75">
      <c r="A47" s="169"/>
      <c r="B47" s="169"/>
      <c r="C47" s="169"/>
      <c r="D47" s="169"/>
    </row>
    <row r="48" spans="1:4" ht="12.75">
      <c r="A48" s="169"/>
      <c r="B48" s="169"/>
      <c r="C48" s="169"/>
      <c r="D48" s="169"/>
    </row>
    <row r="49" spans="1:4" ht="12.75">
      <c r="A49" s="169"/>
      <c r="B49" s="169"/>
      <c r="C49" s="169"/>
      <c r="D49" s="169"/>
    </row>
    <row r="50" spans="1:4" ht="12.75">
      <c r="A50" s="169"/>
      <c r="B50" s="169"/>
      <c r="C50" s="169"/>
      <c r="D50" s="169"/>
    </row>
    <row r="51" spans="1:4" ht="12.75">
      <c r="A51" s="169"/>
      <c r="B51" s="169"/>
      <c r="C51" s="169"/>
      <c r="D51" s="169"/>
    </row>
    <row r="52" spans="1:4" ht="12.75">
      <c r="A52" s="169"/>
      <c r="B52" s="169"/>
      <c r="C52" s="169"/>
      <c r="D52" s="169"/>
    </row>
    <row r="53" ht="14.25" customHeight="1"/>
    <row r="54" spans="1:4" ht="39.75" customHeight="1">
      <c r="A54" s="163" t="s">
        <v>17</v>
      </c>
      <c r="B54" s="163"/>
      <c r="C54" s="163"/>
      <c r="D54" s="163"/>
    </row>
    <row r="55" spans="5:6" ht="12.75" customHeight="1">
      <c r="E55" s="13"/>
      <c r="F55" s="13"/>
    </row>
  </sheetData>
  <mergeCells count="5">
    <mergeCell ref="A54:D54"/>
    <mergeCell ref="A1:D1"/>
    <mergeCell ref="B4:D4"/>
    <mergeCell ref="A41:D43"/>
    <mergeCell ref="A45:D52"/>
  </mergeCells>
  <printOptions/>
  <pageMargins left="0.75" right="0.75" top="1" bottom="1" header="0.5" footer="0.5"/>
  <pageSetup horizontalDpi="600" verticalDpi="600" orientation="portrait" scale="9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7" width="14.421875" style="0" customWidth="1"/>
    <col min="8" max="8" width="18.28125" style="0" customWidth="1"/>
    <col min="9" max="10" width="16.00390625" style="0" customWidth="1"/>
  </cols>
  <sheetData>
    <row r="1" ht="12.75">
      <c r="A1" s="1" t="s">
        <v>95</v>
      </c>
    </row>
    <row r="2" ht="12.75">
      <c r="A2" s="1"/>
    </row>
    <row r="3" spans="1:9" ht="57.75" customHeight="1">
      <c r="A3" s="33" t="s">
        <v>1</v>
      </c>
      <c r="B3" s="34" t="s">
        <v>32</v>
      </c>
      <c r="C3" s="34" t="s">
        <v>33</v>
      </c>
      <c r="D3" s="34"/>
      <c r="E3" s="35" t="s">
        <v>34</v>
      </c>
      <c r="F3" s="35" t="s">
        <v>35</v>
      </c>
      <c r="G3" s="35" t="s">
        <v>36</v>
      </c>
      <c r="H3" s="35" t="s">
        <v>37</v>
      </c>
      <c r="I3" s="24"/>
    </row>
    <row r="4" spans="1:9" ht="12" customHeight="1">
      <c r="A4" s="36"/>
      <c r="B4" s="37"/>
      <c r="C4" s="37"/>
      <c r="D4" s="37"/>
      <c r="E4" s="38"/>
      <c r="F4" s="38"/>
      <c r="G4" s="38"/>
      <c r="H4" s="39"/>
      <c r="I4" s="24"/>
    </row>
    <row r="5" spans="1:9" ht="12.75">
      <c r="A5" s="40" t="s">
        <v>38</v>
      </c>
      <c r="B5" s="172" t="s">
        <v>39</v>
      </c>
      <c r="C5" s="172"/>
      <c r="D5" s="41"/>
      <c r="E5" s="172" t="s">
        <v>40</v>
      </c>
      <c r="F5" s="172"/>
      <c r="G5" s="42" t="s">
        <v>41</v>
      </c>
      <c r="H5" s="42" t="s">
        <v>3</v>
      </c>
      <c r="I5" s="24"/>
    </row>
    <row r="7" spans="1:10" ht="12.75">
      <c r="A7" t="s">
        <v>10</v>
      </c>
      <c r="B7" s="43">
        <v>120.297</v>
      </c>
      <c r="C7" s="44">
        <v>4000</v>
      </c>
      <c r="D7" s="44"/>
      <c r="E7" s="44">
        <f>(B7*0.36*365*24/1000)*3.6</f>
        <v>1365.7270291199998</v>
      </c>
      <c r="F7" s="44">
        <f>(C7*0.36*365*24/1000)*3.6</f>
        <v>45411.84</v>
      </c>
      <c r="G7" s="44">
        <f aca="true" t="shared" si="0" ref="G7:G12">(F7/E7)</f>
        <v>33.251037016716964</v>
      </c>
      <c r="H7" s="45">
        <f>(F7/F14)*100</f>
        <v>52.11726384364821</v>
      </c>
      <c r="I7" s="45"/>
      <c r="J7" s="44"/>
    </row>
    <row r="8" spans="1:10" ht="12.75">
      <c r="A8" t="s">
        <v>11</v>
      </c>
      <c r="B8" s="44">
        <v>15.677</v>
      </c>
      <c r="C8" s="44">
        <v>1500</v>
      </c>
      <c r="D8" s="44"/>
      <c r="E8" s="44">
        <f>(B8*0.225*365*24/1000)*3.6</f>
        <v>111.2377212</v>
      </c>
      <c r="F8" s="44">
        <f>(C8*0.225*365*24/1000)*3.6</f>
        <v>10643.4</v>
      </c>
      <c r="G8" s="44">
        <f t="shared" si="0"/>
        <v>95.68157172928494</v>
      </c>
      <c r="H8" s="45">
        <f>(F8/F14)*100</f>
        <v>12.214983713355048</v>
      </c>
      <c r="I8" s="45"/>
      <c r="J8" s="44"/>
    </row>
    <row r="9" spans="1:10" ht="12.75">
      <c r="A9" t="s">
        <v>42</v>
      </c>
      <c r="B9" s="44">
        <v>0.436</v>
      </c>
      <c r="C9" s="44">
        <v>200</v>
      </c>
      <c r="D9" s="44"/>
      <c r="E9" s="44">
        <f>(B9*0.244*365*24/1000)*3.6</f>
        <v>3.354925824</v>
      </c>
      <c r="F9" s="44">
        <f>(C9*0.244*365*24/1000)*3.6</f>
        <v>1538.9568</v>
      </c>
      <c r="G9" s="44">
        <f t="shared" si="0"/>
        <v>458.7155963302752</v>
      </c>
      <c r="H9" s="45">
        <f>(F9/F14)*100</f>
        <v>1.7661961635903005</v>
      </c>
      <c r="I9" s="44"/>
      <c r="J9" s="44"/>
    </row>
    <row r="10" spans="1:10" ht="12.75">
      <c r="A10" t="s">
        <v>13</v>
      </c>
      <c r="B10" s="44">
        <v>10.6</v>
      </c>
      <c r="C10" s="44">
        <v>200</v>
      </c>
      <c r="D10" s="44"/>
      <c r="E10" s="44">
        <f>(B10*0.9*365*24/1000)*3.6</f>
        <v>300.85344</v>
      </c>
      <c r="F10" s="44">
        <f>(C10*0.9*365*24/1000)*3.6</f>
        <v>5676.48</v>
      </c>
      <c r="G10" s="44">
        <f t="shared" si="0"/>
        <v>18.867924528301888</v>
      </c>
      <c r="H10" s="45">
        <f>(F10/F14)*100</f>
        <v>6.514657980456026</v>
      </c>
      <c r="I10" s="45"/>
      <c r="J10" s="44"/>
    </row>
    <row r="11" spans="1:10" ht="12.75">
      <c r="A11" t="s">
        <v>14</v>
      </c>
      <c r="B11" s="44">
        <v>52</v>
      </c>
      <c r="C11" s="44">
        <v>200</v>
      </c>
      <c r="D11" s="44"/>
      <c r="E11" s="44">
        <f>(B11*0.8*365*24/1000)*3.6</f>
        <v>1311.8976</v>
      </c>
      <c r="F11" s="44">
        <f>(C11*0.8*365*24/1000)*3.6</f>
        <v>5045.76</v>
      </c>
      <c r="G11" s="44">
        <f t="shared" si="0"/>
        <v>3.8461538461538463</v>
      </c>
      <c r="H11" s="45">
        <f>(F11/F14)*100</f>
        <v>5.790807093738691</v>
      </c>
      <c r="I11" s="45"/>
      <c r="J11" s="44"/>
    </row>
    <row r="12" spans="1:10" ht="12.75">
      <c r="A12" t="s">
        <v>15</v>
      </c>
      <c r="B12" s="46">
        <v>949</v>
      </c>
      <c r="C12" s="46">
        <v>1350</v>
      </c>
      <c r="D12" s="46"/>
      <c r="E12" s="46">
        <f>(B12*0.442*365*24/1000)*3.6</f>
        <v>13228.027488</v>
      </c>
      <c r="F12" s="46">
        <f>(C12*0.442*365*24/1000)*3.6</f>
        <v>18817.5312</v>
      </c>
      <c r="G12" s="47">
        <f t="shared" si="0"/>
        <v>1.4225500526870392</v>
      </c>
      <c r="H12" s="46">
        <f>(F12/F14)*100</f>
        <v>21.596091205211728</v>
      </c>
      <c r="I12" s="45"/>
      <c r="J12" s="44"/>
    </row>
    <row r="13" spans="2:10" ht="12.75">
      <c r="B13" s="44"/>
      <c r="C13" s="44"/>
      <c r="D13" s="44"/>
      <c r="E13" s="44"/>
      <c r="F13" s="44"/>
      <c r="G13" s="44"/>
      <c r="H13" s="45"/>
      <c r="I13" s="45"/>
      <c r="J13" s="44"/>
    </row>
    <row r="14" spans="1:10" ht="12.75">
      <c r="A14" s="48" t="s">
        <v>43</v>
      </c>
      <c r="B14" s="49">
        <f>SUM(B7:B12)</f>
        <v>1148.01</v>
      </c>
      <c r="C14" s="49">
        <f>SUM(C7:C12)</f>
        <v>7450</v>
      </c>
      <c r="D14" s="49"/>
      <c r="E14" s="49">
        <f>SUM(E7:E12)</f>
        <v>16321.098204144</v>
      </c>
      <c r="F14" s="49">
        <f>SUM(F7:F12)</f>
        <v>87133.968</v>
      </c>
      <c r="G14" s="49">
        <f>(F14/E14)</f>
        <v>5.338731922945987</v>
      </c>
      <c r="H14" s="50">
        <v>100</v>
      </c>
      <c r="I14" s="24"/>
      <c r="J14" s="1"/>
    </row>
    <row r="15" spans="1:9" ht="12.75">
      <c r="A15" s="3"/>
      <c r="B15" s="51"/>
      <c r="C15" s="51"/>
      <c r="D15" s="51"/>
      <c r="E15" s="53"/>
      <c r="F15" s="3"/>
      <c r="G15" s="3"/>
      <c r="H15" s="3"/>
      <c r="I15" s="24"/>
    </row>
    <row r="16" spans="1:9" ht="12.75">
      <c r="A16" s="24"/>
      <c r="B16" s="45"/>
      <c r="C16" s="45"/>
      <c r="D16" s="45"/>
      <c r="E16" s="54"/>
      <c r="F16" s="24"/>
      <c r="G16" s="24"/>
      <c r="H16" s="24"/>
      <c r="I16" s="24"/>
    </row>
    <row r="17" spans="1:9" ht="12.75">
      <c r="A17" s="40" t="s">
        <v>44</v>
      </c>
      <c r="B17" s="173" t="s">
        <v>45</v>
      </c>
      <c r="C17" s="173"/>
      <c r="D17" s="55"/>
      <c r="E17" s="174" t="s">
        <v>40</v>
      </c>
      <c r="F17" s="174"/>
      <c r="G17" s="42" t="s">
        <v>41</v>
      </c>
      <c r="H17" s="42" t="s">
        <v>3</v>
      </c>
      <c r="I17" s="24"/>
    </row>
    <row r="18" spans="1:9" ht="12.75">
      <c r="A18" s="57"/>
      <c r="B18" s="55"/>
      <c r="C18" s="55"/>
      <c r="D18" s="55"/>
      <c r="E18" s="56"/>
      <c r="F18" s="56"/>
      <c r="G18" s="56"/>
      <c r="H18" s="24"/>
      <c r="I18" s="24"/>
    </row>
    <row r="19" spans="1:9" ht="12.75">
      <c r="A19" t="s">
        <v>46</v>
      </c>
      <c r="B19" s="44">
        <v>149</v>
      </c>
      <c r="C19" s="44">
        <v>1100</v>
      </c>
      <c r="D19" s="44"/>
      <c r="E19" s="44">
        <f>(B19*0.225*365*24/1000)*3.6</f>
        <v>1057.2444</v>
      </c>
      <c r="F19" s="44">
        <f>(C19*0.225*365*24/1000)*3.6</f>
        <v>7805.16</v>
      </c>
      <c r="G19" s="44">
        <f>(F19/E19)</f>
        <v>7.382550335570469</v>
      </c>
      <c r="H19" s="45">
        <f>(F19/F23)*100</f>
        <v>25.31969309462915</v>
      </c>
      <c r="I19" s="45"/>
    </row>
    <row r="20" spans="1:9" ht="12.75">
      <c r="A20" t="s">
        <v>13</v>
      </c>
      <c r="B20" s="44">
        <v>100</v>
      </c>
      <c r="C20" s="44">
        <v>500</v>
      </c>
      <c r="D20" s="44"/>
      <c r="E20" s="44">
        <f>(B20*0.9*365*24/1000)*3.6</f>
        <v>2838.24</v>
      </c>
      <c r="F20" s="44">
        <f>(C20*0.9*365*24/1000)*3.6</f>
        <v>14191.2</v>
      </c>
      <c r="G20" s="44">
        <f>(F20/E20)</f>
        <v>5.000000000000001</v>
      </c>
      <c r="H20" s="45">
        <f>(F20/F23)*100</f>
        <v>46.03580562659847</v>
      </c>
      <c r="I20" s="45"/>
    </row>
    <row r="21" spans="1:9" ht="12.75">
      <c r="A21" t="s">
        <v>14</v>
      </c>
      <c r="B21" s="47">
        <v>270</v>
      </c>
      <c r="C21" s="47">
        <v>350</v>
      </c>
      <c r="D21" s="47"/>
      <c r="E21" s="47">
        <f>(B21*0.8*365*24/1000)*3.6</f>
        <v>6811.776000000001</v>
      </c>
      <c r="F21" s="47">
        <f>(C21*0.8*365*24/1000)*3.6</f>
        <v>8830.080000000002</v>
      </c>
      <c r="G21" s="47">
        <f>(F21/E21)</f>
        <v>1.2962962962962965</v>
      </c>
      <c r="H21" s="46">
        <f>(F21/F23)*100</f>
        <v>28.64450127877238</v>
      </c>
      <c r="I21" s="45"/>
    </row>
    <row r="22" spans="2:9" ht="12.75">
      <c r="B22" s="44"/>
      <c r="C22" s="44"/>
      <c r="D22" s="44"/>
      <c r="E22" s="44"/>
      <c r="F22" s="44"/>
      <c r="G22" s="44"/>
      <c r="H22" s="45"/>
      <c r="I22" s="45"/>
    </row>
    <row r="23" spans="1:10" ht="12.75">
      <c r="A23" s="58" t="s">
        <v>43</v>
      </c>
      <c r="B23" s="59">
        <f>SUM(B19:B21)</f>
        <v>519</v>
      </c>
      <c r="C23" s="59">
        <f>SUM(C19:C21)</f>
        <v>1950</v>
      </c>
      <c r="D23" s="59"/>
      <c r="E23" s="59">
        <f>SUM(E19:E21)</f>
        <v>10707.260400000001</v>
      </c>
      <c r="F23" s="59">
        <f>SUM(F19:F21)</f>
        <v>30826.440000000002</v>
      </c>
      <c r="G23" s="59">
        <f>(F23/E23)</f>
        <v>2.8790221633163977</v>
      </c>
      <c r="H23" s="59">
        <v>100</v>
      </c>
      <c r="I23" s="24"/>
      <c r="J23" s="1"/>
    </row>
    <row r="24" spans="1:9" ht="12.75">
      <c r="A24" s="1"/>
      <c r="B24" s="44"/>
      <c r="C24" s="44"/>
      <c r="D24" s="44"/>
      <c r="E24" s="44"/>
      <c r="F24" s="45"/>
      <c r="G24" s="45"/>
      <c r="H24" s="24"/>
      <c r="I24" s="24"/>
    </row>
    <row r="25" spans="1:8" ht="90.75" customHeight="1">
      <c r="A25" s="170" t="s">
        <v>98</v>
      </c>
      <c r="B25" s="170"/>
      <c r="C25" s="170"/>
      <c r="D25" s="170"/>
      <c r="E25" s="170"/>
      <c r="F25" s="170"/>
      <c r="G25" s="170"/>
      <c r="H25" s="170"/>
    </row>
    <row r="26" spans="1:8" ht="40.5" customHeight="1">
      <c r="A26" s="171" t="s">
        <v>99</v>
      </c>
      <c r="B26" s="170"/>
      <c r="C26" s="170"/>
      <c r="D26" s="170"/>
      <c r="E26" s="170"/>
      <c r="F26" s="170"/>
      <c r="G26" s="170"/>
      <c r="H26" s="170"/>
    </row>
    <row r="27" spans="1:7" ht="12.75" customHeight="1">
      <c r="A27" s="101"/>
      <c r="B27" s="101"/>
      <c r="C27" s="101"/>
      <c r="D27" s="101"/>
      <c r="E27" s="101"/>
      <c r="F27" s="101"/>
      <c r="G27" s="60"/>
    </row>
    <row r="28" spans="1:10" ht="42" customHeight="1">
      <c r="A28" s="166" t="s">
        <v>17</v>
      </c>
      <c r="B28" s="166"/>
      <c r="C28" s="166"/>
      <c r="D28" s="166"/>
      <c r="E28" s="166"/>
      <c r="F28" s="166"/>
      <c r="G28" s="166"/>
      <c r="H28" s="166"/>
      <c r="I28" s="61"/>
      <c r="J28" s="61"/>
    </row>
  </sheetData>
  <mergeCells count="7">
    <mergeCell ref="A25:H25"/>
    <mergeCell ref="A26:H26"/>
    <mergeCell ref="A28:H28"/>
    <mergeCell ref="B5:C5"/>
    <mergeCell ref="E5:F5"/>
    <mergeCell ref="B17:C17"/>
    <mergeCell ref="E17:F17"/>
  </mergeCells>
  <printOptions/>
  <pageMargins left="0.75" right="0.75" top="1" bottom="1" header="0.5" footer="0.5"/>
  <pageSetup fitToHeight="1" fitToWidth="1" horizontalDpi="600" verticalDpi="600" orientation="landscape" scale="89" r:id="rId1"/>
</worksheet>
</file>

<file path=xl/worksheets/sheet7.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24" customWidth="1"/>
  </cols>
  <sheetData>
    <row r="1" spans="1:4" ht="12.75">
      <c r="A1" s="14" t="s">
        <v>29</v>
      </c>
      <c r="B1" s="15"/>
      <c r="C1" s="16"/>
      <c r="D1" s="16"/>
    </row>
    <row r="2" spans="1:4" ht="12.75">
      <c r="A2" s="16"/>
      <c r="B2" s="16"/>
      <c r="C2" s="16"/>
      <c r="D2" s="16"/>
    </row>
    <row r="3" spans="1:4" ht="12.75">
      <c r="A3" s="17" t="s">
        <v>19</v>
      </c>
      <c r="B3" s="18" t="s">
        <v>20</v>
      </c>
      <c r="C3" s="19" t="s">
        <v>21</v>
      </c>
      <c r="D3" s="16"/>
    </row>
    <row r="4" spans="1:4" ht="12.75">
      <c r="A4" s="20"/>
      <c r="B4" s="20" t="s">
        <v>3</v>
      </c>
      <c r="C4" s="21" t="s">
        <v>3</v>
      </c>
      <c r="D4" s="16"/>
    </row>
    <row r="5" spans="1:4" ht="12.75">
      <c r="A5" s="16"/>
      <c r="B5" s="20"/>
      <c r="C5" s="21"/>
      <c r="D5" s="16"/>
    </row>
    <row r="6" spans="1:4" ht="12.75">
      <c r="A6" s="16" t="s">
        <v>22</v>
      </c>
      <c r="B6" s="29">
        <v>27.906288750103833</v>
      </c>
      <c r="C6" s="30">
        <v>31.806465668513017</v>
      </c>
      <c r="D6" s="16"/>
    </row>
    <row r="7" spans="1:4" ht="12.75">
      <c r="A7" s="22" t="s">
        <v>11</v>
      </c>
      <c r="B7" s="30">
        <v>35.243940596923196</v>
      </c>
      <c r="C7" s="30">
        <v>36.10875317542748</v>
      </c>
      <c r="D7" s="23"/>
    </row>
    <row r="8" spans="1:4" ht="12.75">
      <c r="A8" s="22" t="s">
        <v>23</v>
      </c>
      <c r="B8" s="30">
        <v>3.0112915983985467</v>
      </c>
      <c r="C8" s="30">
        <v>2.998587190874624</v>
      </c>
      <c r="D8" s="23"/>
    </row>
    <row r="9" spans="1:4" ht="12.75">
      <c r="A9" s="22" t="s">
        <v>24</v>
      </c>
      <c r="B9" s="29">
        <v>19.070552915663942</v>
      </c>
      <c r="C9" s="29">
        <v>16.528278429172595</v>
      </c>
      <c r="D9" s="23"/>
    </row>
    <row r="10" spans="1:4" ht="12.75">
      <c r="A10" s="22" t="s">
        <v>25</v>
      </c>
      <c r="B10" s="30">
        <v>2.2728373010576144</v>
      </c>
      <c r="C10" s="30">
        <v>2.3600057612778613</v>
      </c>
      <c r="D10" s="23"/>
    </row>
    <row r="11" spans="1:4" ht="12.75">
      <c r="A11" s="22" t="s">
        <v>6</v>
      </c>
      <c r="B11" s="30">
        <v>1.0697683146649954</v>
      </c>
      <c r="C11" s="30">
        <v>1.06550405902619</v>
      </c>
      <c r="D11" s="23"/>
    </row>
    <row r="12" spans="1:4" ht="12.75">
      <c r="A12" s="22" t="s">
        <v>7</v>
      </c>
      <c r="B12" s="30">
        <v>2.4067440394847948</v>
      </c>
      <c r="C12" s="30">
        <v>2.2307731447168466</v>
      </c>
      <c r="D12" s="23"/>
    </row>
    <row r="13" spans="1:4" ht="12.75">
      <c r="A13" s="22" t="s">
        <v>26</v>
      </c>
      <c r="B13" s="31">
        <v>0.6913500067555975</v>
      </c>
      <c r="C13" s="30">
        <v>0.48869914940665726</v>
      </c>
      <c r="D13" s="23"/>
    </row>
    <row r="14" spans="1:4" ht="12.75">
      <c r="A14" s="22" t="s">
        <v>5</v>
      </c>
      <c r="B14" s="30">
        <v>3.868640416671327</v>
      </c>
      <c r="C14" s="30">
        <v>3.8291133780875786</v>
      </c>
      <c r="D14" s="23"/>
    </row>
    <row r="15" spans="1:4" ht="12.75">
      <c r="A15" s="22" t="s">
        <v>27</v>
      </c>
      <c r="B15" s="31">
        <v>38.59615100315453</v>
      </c>
      <c r="C15" s="30">
        <v>39.99524460052501</v>
      </c>
      <c r="D15" s="23"/>
    </row>
    <row r="16" spans="1:4" ht="12.75">
      <c r="A16" s="3" t="s">
        <v>28</v>
      </c>
      <c r="B16" s="32">
        <v>15.069421775628538</v>
      </c>
      <c r="C16" s="32">
        <v>17.463084290461552</v>
      </c>
      <c r="D16" s="23"/>
    </row>
    <row r="17" spans="1:4" ht="12.75">
      <c r="A17" s="24"/>
      <c r="B17" s="25"/>
      <c r="C17" s="25"/>
      <c r="D17" s="23"/>
    </row>
    <row r="18" spans="1:4" ht="12.75">
      <c r="A18" s="64" t="s">
        <v>97</v>
      </c>
      <c r="B18" s="25"/>
      <c r="C18" s="25"/>
      <c r="D18" s="23"/>
    </row>
    <row r="19" spans="1:4" ht="12.75">
      <c r="A19" s="64"/>
      <c r="B19" s="25"/>
      <c r="C19" s="25"/>
      <c r="D19" s="23"/>
    </row>
    <row r="20" spans="1:5" ht="129" customHeight="1">
      <c r="A20" s="175" t="s">
        <v>30</v>
      </c>
      <c r="B20" s="176"/>
      <c r="C20" s="176"/>
      <c r="D20" s="176"/>
      <c r="E20" s="176"/>
    </row>
    <row r="21" spans="1:5" ht="77.25" customHeight="1">
      <c r="A21" s="175" t="s">
        <v>31</v>
      </c>
      <c r="B21" s="176"/>
      <c r="C21" s="176"/>
      <c r="D21" s="176"/>
      <c r="E21" s="176"/>
    </row>
    <row r="22" spans="1:5" ht="12.75">
      <c r="A22" s="26"/>
      <c r="B22" s="26"/>
      <c r="C22" s="26"/>
      <c r="D22" s="26"/>
      <c r="E22" s="26"/>
    </row>
    <row r="23" spans="1:8" ht="42" customHeight="1">
      <c r="A23" s="166" t="s">
        <v>17</v>
      </c>
      <c r="B23" s="166"/>
      <c r="C23" s="166"/>
      <c r="D23" s="166"/>
      <c r="E23" s="166"/>
      <c r="F23" s="13"/>
      <c r="G23" s="13"/>
      <c r="H23" s="13"/>
    </row>
    <row r="24" spans="1:5" ht="12.75">
      <c r="A24" s="27"/>
      <c r="B24" s="27"/>
      <c r="C24" s="27"/>
      <c r="D24" s="27"/>
      <c r="E24" s="27"/>
    </row>
    <row r="25" spans="1:5" ht="12.75">
      <c r="A25" s="28"/>
      <c r="C25" s="27"/>
      <c r="D25" s="27"/>
      <c r="E25" s="27"/>
    </row>
    <row r="26" spans="1:5" ht="12.75">
      <c r="A26" s="27"/>
      <c r="B26" s="27"/>
      <c r="C26" s="27"/>
      <c r="D26" s="27"/>
      <c r="E26" s="27"/>
    </row>
    <row r="27" spans="1:5" ht="12.75">
      <c r="A27" s="27"/>
      <c r="B27" s="27"/>
      <c r="C27" s="27"/>
      <c r="D27" s="27"/>
      <c r="E27" s="27"/>
    </row>
    <row r="28" spans="1:4" ht="12.75">
      <c r="A28" s="27"/>
      <c r="B28" s="27"/>
      <c r="C28" s="27"/>
      <c r="D28" s="27"/>
    </row>
    <row r="29" spans="2:4" ht="12.75" customHeight="1">
      <c r="B29" s="26"/>
      <c r="C29" s="26"/>
      <c r="D29" s="26"/>
    </row>
    <row r="30" spans="1:4" ht="12.75">
      <c r="A30" s="26"/>
      <c r="B30" s="26"/>
      <c r="C30" s="26"/>
      <c r="D30" s="26"/>
    </row>
    <row r="31" spans="1:4" ht="12.75">
      <c r="A31" s="26"/>
      <c r="B31" s="26"/>
      <c r="C31" s="26"/>
      <c r="D31" s="26"/>
    </row>
    <row r="32" spans="1:4" ht="12.75">
      <c r="A32" s="26"/>
      <c r="B32" s="26"/>
      <c r="C32" s="26"/>
      <c r="D32" s="26"/>
    </row>
    <row r="33" spans="1:4" ht="12.75">
      <c r="A33" s="26"/>
      <c r="B33" s="26"/>
      <c r="D33" s="26"/>
    </row>
    <row r="34" spans="1:4" ht="12.75">
      <c r="A34" s="26"/>
      <c r="B34" s="26"/>
      <c r="D34" s="26"/>
    </row>
    <row r="35" spans="1:4" ht="12.75">
      <c r="A35" s="26"/>
      <c r="B35" s="26"/>
      <c r="D35" s="26"/>
    </row>
    <row r="36" spans="1:4" ht="12.75">
      <c r="A36" s="26"/>
      <c r="B36" s="26"/>
      <c r="D36" s="26"/>
    </row>
    <row r="37" spans="1:4" ht="12.75">
      <c r="A37" s="26"/>
      <c r="B37" s="26"/>
      <c r="D37" s="26"/>
    </row>
    <row r="38" spans="1:4" ht="12.75">
      <c r="A38" s="26"/>
      <c r="B38" s="26"/>
      <c r="D38" s="26"/>
    </row>
    <row r="39" spans="1:4" ht="12.75">
      <c r="A39" s="26"/>
      <c r="B39" s="26"/>
      <c r="D39" s="26"/>
    </row>
    <row r="40" spans="1:4" ht="12.75">
      <c r="A40" s="26"/>
      <c r="B40" s="26"/>
      <c r="D40" s="26"/>
    </row>
    <row r="41" spans="1:4" ht="12.75">
      <c r="A41" s="26"/>
      <c r="B41" s="26"/>
      <c r="D41" s="26"/>
    </row>
    <row r="42" spans="1:4" ht="12.75">
      <c r="A42" s="26"/>
      <c r="B42" s="26"/>
      <c r="D42" s="26"/>
    </row>
    <row r="43" spans="1:4" ht="12.75">
      <c r="A43" s="26"/>
      <c r="B43" s="26"/>
      <c r="D43" s="26"/>
    </row>
  </sheetData>
  <mergeCells count="3">
    <mergeCell ref="A20:E20"/>
    <mergeCell ref="A21:E21"/>
    <mergeCell ref="A23:E23"/>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21.8515625" style="0" customWidth="1"/>
    <col min="2" max="2" width="14.00390625" style="2" customWidth="1"/>
  </cols>
  <sheetData>
    <row r="1" ht="12.75">
      <c r="A1" s="1" t="s">
        <v>0</v>
      </c>
    </row>
    <row r="3" spans="1:2" ht="12.75">
      <c r="A3" s="3" t="s">
        <v>1</v>
      </c>
      <c r="B3" s="4" t="s">
        <v>2</v>
      </c>
    </row>
    <row r="4" ht="12.75">
      <c r="B4" s="2" t="s">
        <v>3</v>
      </c>
    </row>
    <row r="6" ht="12.75">
      <c r="A6" s="5" t="s">
        <v>4</v>
      </c>
    </row>
    <row r="7" spans="1:2" ht="12.75">
      <c r="A7" s="6" t="s">
        <v>5</v>
      </c>
      <c r="B7" s="2">
        <v>72.2</v>
      </c>
    </row>
    <row r="8" spans="1:2" ht="12.75">
      <c r="A8" s="6" t="s">
        <v>6</v>
      </c>
      <c r="B8" s="2">
        <v>18.9</v>
      </c>
    </row>
    <row r="9" spans="1:2" ht="12.75">
      <c r="A9" s="6" t="s">
        <v>7</v>
      </c>
      <c r="B9" s="2">
        <v>37.3</v>
      </c>
    </row>
    <row r="10" spans="1:2" ht="12.75">
      <c r="A10" s="7" t="s">
        <v>8</v>
      </c>
      <c r="B10" s="8">
        <v>89.8</v>
      </c>
    </row>
    <row r="11" spans="1:2" ht="12.75">
      <c r="A11" s="7"/>
      <c r="B11" s="8"/>
    </row>
    <row r="12" ht="12.75">
      <c r="A12" t="s">
        <v>9</v>
      </c>
    </row>
    <row r="13" spans="1:2" ht="12.75">
      <c r="A13" s="6" t="s">
        <v>10</v>
      </c>
      <c r="B13" s="9">
        <v>36</v>
      </c>
    </row>
    <row r="14" spans="1:2" ht="12.75">
      <c r="A14" s="6" t="s">
        <v>11</v>
      </c>
      <c r="B14" s="9">
        <v>22.5</v>
      </c>
    </row>
    <row r="15" spans="1:2" ht="12.75">
      <c r="A15" s="6" t="s">
        <v>12</v>
      </c>
      <c r="B15" s="9">
        <v>24.4</v>
      </c>
    </row>
    <row r="16" spans="1:2" ht="12.75">
      <c r="A16" s="6" t="s">
        <v>13</v>
      </c>
      <c r="B16" s="9">
        <v>90</v>
      </c>
    </row>
    <row r="17" spans="1:2" ht="12.75">
      <c r="A17" s="6" t="s">
        <v>14</v>
      </c>
      <c r="B17" s="9">
        <v>80</v>
      </c>
    </row>
    <row r="18" spans="1:2" ht="12.75">
      <c r="A18" s="10" t="s">
        <v>15</v>
      </c>
      <c r="B18" s="11">
        <v>44.2</v>
      </c>
    </row>
    <row r="19" spans="1:2" ht="12.75">
      <c r="A19" s="7"/>
      <c r="B19" s="12"/>
    </row>
    <row r="20" spans="1:5" ht="54" customHeight="1">
      <c r="A20" s="177" t="s">
        <v>16</v>
      </c>
      <c r="B20" s="177"/>
      <c r="C20" s="177"/>
      <c r="D20" s="177"/>
      <c r="E20" s="177"/>
    </row>
    <row r="21" spans="1:5" ht="12.75">
      <c r="A21" s="99"/>
      <c r="B21" s="100"/>
      <c r="C21" s="99"/>
      <c r="D21" s="99"/>
      <c r="E21" s="99"/>
    </row>
    <row r="22" spans="1:5" ht="78.75" customHeight="1">
      <c r="A22" s="166" t="s">
        <v>18</v>
      </c>
      <c r="B22" s="178"/>
      <c r="C22" s="178"/>
      <c r="D22" s="178"/>
      <c r="E22" s="178"/>
    </row>
    <row r="23" spans="1:5" ht="12.75">
      <c r="A23" s="99"/>
      <c r="B23" s="100"/>
      <c r="C23" s="99"/>
      <c r="D23" s="99"/>
      <c r="E23" s="99"/>
    </row>
    <row r="24" spans="1:8" ht="65.25" customHeight="1">
      <c r="A24" s="166" t="s">
        <v>17</v>
      </c>
      <c r="B24" s="166"/>
      <c r="C24" s="166"/>
      <c r="D24" s="166"/>
      <c r="E24" s="166"/>
      <c r="F24" s="13"/>
      <c r="G24" s="13"/>
      <c r="H24" s="13"/>
    </row>
  </sheetData>
  <mergeCells count="3">
    <mergeCell ref="A24:E24"/>
    <mergeCell ref="A20:E20"/>
    <mergeCell ref="A22:E2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24"/>
  <sheetViews>
    <sheetView zoomScaleSheetLayoutView="100" workbookViewId="0" topLeftCell="A1">
      <selection activeCell="A1" sqref="A1"/>
    </sheetView>
  </sheetViews>
  <sheetFormatPr defaultColWidth="9.140625" defaultRowHeight="12.75"/>
  <cols>
    <col min="1" max="1" width="4.421875" style="0" customWidth="1"/>
    <col min="2" max="2" width="29.28125" style="0" customWidth="1"/>
    <col min="3" max="7" width="9.140625" style="2" customWidth="1"/>
  </cols>
  <sheetData>
    <row r="1" ht="12.75">
      <c r="A1" s="118" t="s">
        <v>101</v>
      </c>
    </row>
    <row r="2" spans="9:11" ht="12.75">
      <c r="I2" s="24"/>
      <c r="J2" s="24"/>
      <c r="K2" s="24"/>
    </row>
    <row r="3" spans="3:11" ht="12.75">
      <c r="C3" s="4" t="s">
        <v>119</v>
      </c>
      <c r="D3" s="4" t="s">
        <v>120</v>
      </c>
      <c r="E3" s="4" t="s">
        <v>121</v>
      </c>
      <c r="F3" s="4" t="s">
        <v>122</v>
      </c>
      <c r="G3" s="4" t="s">
        <v>123</v>
      </c>
      <c r="I3" s="119"/>
      <c r="J3" s="119"/>
      <c r="K3" s="119"/>
    </row>
    <row r="4" ht="12.75">
      <c r="A4" t="s">
        <v>43</v>
      </c>
    </row>
    <row r="5" spans="1:7" ht="12.75">
      <c r="A5" s="120"/>
      <c r="B5" s="120" t="s">
        <v>124</v>
      </c>
      <c r="C5" s="9">
        <v>66.4</v>
      </c>
      <c r="D5" s="9">
        <v>33.6</v>
      </c>
      <c r="E5" s="9">
        <v>21.1</v>
      </c>
      <c r="F5" s="9">
        <v>18.6</v>
      </c>
      <c r="G5" s="9">
        <v>12.2</v>
      </c>
    </row>
    <row r="6" spans="1:7" s="123" customFormat="1" ht="12.75">
      <c r="A6" s="121"/>
      <c r="B6" s="121" t="s">
        <v>125</v>
      </c>
      <c r="C6" s="122">
        <v>895</v>
      </c>
      <c r="D6" s="122">
        <v>238</v>
      </c>
      <c r="E6" s="122">
        <v>18</v>
      </c>
      <c r="F6" s="122">
        <v>14</v>
      </c>
      <c r="G6" s="122">
        <v>53</v>
      </c>
    </row>
    <row r="7" spans="1:7" s="123" customFormat="1" ht="12.75">
      <c r="A7" s="124"/>
      <c r="B7" s="124" t="s">
        <v>126</v>
      </c>
      <c r="C7" s="125">
        <v>20.1</v>
      </c>
      <c r="D7" s="125">
        <v>2.7</v>
      </c>
      <c r="E7" s="125">
        <v>1.7</v>
      </c>
      <c r="F7" s="125">
        <v>0.4</v>
      </c>
      <c r="G7" s="125">
        <v>2.3</v>
      </c>
    </row>
    <row r="8" spans="1:7" ht="12.75">
      <c r="A8" s="44"/>
      <c r="B8" s="44" t="s">
        <v>127</v>
      </c>
      <c r="C8" s="43">
        <v>89</v>
      </c>
      <c r="D8" s="43">
        <v>23</v>
      </c>
      <c r="E8" s="43">
        <v>15</v>
      </c>
      <c r="F8" s="43">
        <v>3.9</v>
      </c>
      <c r="G8" s="43">
        <v>25</v>
      </c>
    </row>
    <row r="10" ht="12.75">
      <c r="A10" t="s">
        <v>128</v>
      </c>
    </row>
    <row r="11" spans="1:11" ht="12.75">
      <c r="A11" s="120"/>
      <c r="B11" s="120" t="s">
        <v>129</v>
      </c>
      <c r="C11" s="9">
        <v>30.1</v>
      </c>
      <c r="D11" s="9" t="s">
        <v>130</v>
      </c>
      <c r="E11" s="9">
        <v>12.1</v>
      </c>
      <c r="F11" s="9">
        <v>5</v>
      </c>
      <c r="G11" s="9">
        <v>8.6</v>
      </c>
      <c r="K11" s="123"/>
    </row>
    <row r="12" spans="1:7" s="123" customFormat="1" ht="12.75">
      <c r="A12" s="121"/>
      <c r="B12" s="121" t="s">
        <v>131</v>
      </c>
      <c r="C12" s="122">
        <v>88</v>
      </c>
      <c r="D12" s="122" t="s">
        <v>130</v>
      </c>
      <c r="E12" s="122">
        <v>18</v>
      </c>
      <c r="F12" s="122">
        <v>3</v>
      </c>
      <c r="G12" s="122">
        <v>28</v>
      </c>
    </row>
    <row r="13" spans="1:7" ht="12.75">
      <c r="A13" s="120"/>
      <c r="B13" s="120" t="s">
        <v>132</v>
      </c>
      <c r="C13" s="9">
        <v>24.8</v>
      </c>
      <c r="D13" s="9">
        <v>18.7</v>
      </c>
      <c r="E13" s="9">
        <v>2.7</v>
      </c>
      <c r="F13" s="9">
        <v>0.5</v>
      </c>
      <c r="G13" s="9" t="s">
        <v>130</v>
      </c>
    </row>
    <row r="14" spans="1:7" s="123" customFormat="1" ht="12.75">
      <c r="A14" s="121"/>
      <c r="B14" s="121" t="s">
        <v>131</v>
      </c>
      <c r="C14" s="122">
        <v>95</v>
      </c>
      <c r="D14" s="122">
        <v>50</v>
      </c>
      <c r="E14" s="122">
        <v>77</v>
      </c>
      <c r="F14" s="122">
        <v>2</v>
      </c>
      <c r="G14" s="122" t="s">
        <v>130</v>
      </c>
    </row>
    <row r="15" spans="1:7" ht="12.75">
      <c r="A15" s="120"/>
      <c r="B15" s="126" t="s">
        <v>133</v>
      </c>
      <c r="C15" s="9" t="s">
        <v>130</v>
      </c>
      <c r="D15" s="9" t="s">
        <v>130</v>
      </c>
      <c r="E15" s="9" t="s">
        <v>130</v>
      </c>
      <c r="F15" s="9">
        <v>4.3</v>
      </c>
      <c r="G15" s="9" t="s">
        <v>130</v>
      </c>
    </row>
    <row r="16" spans="1:7" s="123" customFormat="1" ht="12.75">
      <c r="A16" s="121"/>
      <c r="B16" s="121" t="s">
        <v>131</v>
      </c>
      <c r="C16" s="122" t="s">
        <v>130</v>
      </c>
      <c r="D16" s="122" t="s">
        <v>130</v>
      </c>
      <c r="E16" s="122" t="s">
        <v>130</v>
      </c>
      <c r="F16" s="122">
        <v>7</v>
      </c>
      <c r="G16" s="122" t="s">
        <v>130</v>
      </c>
    </row>
    <row r="17" spans="1:7" ht="12.75">
      <c r="A17" s="120"/>
      <c r="B17" s="120" t="s">
        <v>134</v>
      </c>
      <c r="C17" s="9">
        <v>11.4</v>
      </c>
      <c r="D17" s="9">
        <v>14.9</v>
      </c>
      <c r="E17" s="9">
        <v>6.3</v>
      </c>
      <c r="F17" s="9">
        <v>8.8</v>
      </c>
      <c r="G17" s="9">
        <v>3.6</v>
      </c>
    </row>
    <row r="18" spans="1:7" s="123" customFormat="1" ht="12.75">
      <c r="A18" s="121"/>
      <c r="B18" s="127" t="s">
        <v>131</v>
      </c>
      <c r="C18" s="128">
        <v>82</v>
      </c>
      <c r="D18" s="128">
        <v>27</v>
      </c>
      <c r="E18" s="128">
        <v>12</v>
      </c>
      <c r="F18" s="128">
        <v>4</v>
      </c>
      <c r="G18" s="128">
        <v>31</v>
      </c>
    </row>
    <row r="19" spans="1:7" s="123" customFormat="1" ht="12.75">
      <c r="A19" s="121"/>
      <c r="B19" s="129"/>
      <c r="C19" s="130"/>
      <c r="D19" s="130"/>
      <c r="E19" s="130"/>
      <c r="F19" s="130"/>
      <c r="G19" s="130"/>
    </row>
    <row r="20" spans="1:7" ht="66.75" customHeight="1">
      <c r="A20" s="166" t="s">
        <v>136</v>
      </c>
      <c r="B20" s="166"/>
      <c r="C20" s="166"/>
      <c r="D20" s="166"/>
      <c r="E20" s="166"/>
      <c r="F20" s="166"/>
      <c r="G20" s="166"/>
    </row>
    <row r="21" spans="1:7" ht="12.75">
      <c r="A21" s="99"/>
      <c r="B21" s="99"/>
      <c r="C21" s="100"/>
      <c r="D21" s="100"/>
      <c r="E21" s="100"/>
      <c r="F21" s="100"/>
      <c r="G21" s="100"/>
    </row>
    <row r="22" spans="1:7" ht="28.5" customHeight="1">
      <c r="A22" s="166" t="s">
        <v>135</v>
      </c>
      <c r="B22" s="166"/>
      <c r="C22" s="166"/>
      <c r="D22" s="166"/>
      <c r="E22" s="166"/>
      <c r="F22" s="166"/>
      <c r="G22" s="166"/>
    </row>
    <row r="23" spans="1:7" ht="12.75">
      <c r="A23" s="61"/>
      <c r="B23" s="61"/>
      <c r="C23" s="131"/>
      <c r="D23" s="131"/>
      <c r="E23" s="100"/>
      <c r="F23" s="100"/>
      <c r="G23" s="100"/>
    </row>
    <row r="24" spans="1:7" ht="53.25" customHeight="1">
      <c r="A24" s="166" t="s">
        <v>137</v>
      </c>
      <c r="B24" s="166"/>
      <c r="C24" s="166"/>
      <c r="D24" s="166"/>
      <c r="E24" s="166"/>
      <c r="F24" s="166"/>
      <c r="G24" s="166"/>
    </row>
  </sheetData>
  <mergeCells count="3">
    <mergeCell ref="A22:G22"/>
    <mergeCell ref="A24:G24"/>
    <mergeCell ref="A20:G2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2011-01-06T23:07:54Z</cp:lastPrinted>
  <dcterms:created xsi:type="dcterms:W3CDTF">2010-11-12T19:45:18Z</dcterms:created>
  <dcterms:modified xsi:type="dcterms:W3CDTF">2011-01-11T22:49:08Z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